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Equipos" sheetId="1" r:id="rId1"/>
    <sheet name="Tiempos E-1" sheetId="2" r:id="rId2"/>
    <sheet name="Tiempos E-2" sheetId="3" r:id="rId3"/>
    <sheet name="Tiempos E-3" sheetId="4" r:id="rId4"/>
    <sheet name="Tiempos E-4" sheetId="5" r:id="rId5"/>
    <sheet name="Clasificacion" sheetId="6" r:id="rId6"/>
    <sheet name="Clasificación ordenada" sheetId="7" r:id="rId7"/>
  </sheets>
  <definedNames/>
  <calcPr fullCalcOnLoad="1"/>
</workbook>
</file>

<file path=xl/sharedStrings.xml><?xml version="1.0" encoding="utf-8"?>
<sst xmlns="http://schemas.openxmlformats.org/spreadsheetml/2006/main" count="294" uniqueCount="115">
  <si>
    <t>Liga Española de Raids de Aventura 2011</t>
  </si>
  <si>
    <t>EQUIPOS INSCRITOS</t>
  </si>
  <si>
    <t>Dorsal</t>
  </si>
  <si>
    <t>CATEGORIA  ****</t>
  </si>
  <si>
    <t>CAT.</t>
  </si>
  <si>
    <t>Bonif</t>
  </si>
  <si>
    <t>Nº Liga</t>
  </si>
  <si>
    <t>Componente 1</t>
  </si>
  <si>
    <t>Componente 2</t>
  </si>
  <si>
    <t>Componente 3</t>
  </si>
  <si>
    <t>Entrenador</t>
  </si>
  <si>
    <t>Delegado</t>
  </si>
  <si>
    <t>Elite</t>
  </si>
  <si>
    <t>GLOBAZ.PT</t>
  </si>
  <si>
    <t>KELTOI</t>
  </si>
  <si>
    <t>Etapa 1:</t>
  </si>
  <si>
    <t>Tiempos Parciales Etapa - Neutralizaciones - Bonificaciones - Penalizaciones.</t>
  </si>
  <si>
    <t>Baliza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</si>
  <si>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</si>
  <si>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</si>
  <si>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</si>
  <si>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</si>
  <si>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</si>
  <si>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</si>
  <si>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</si>
  <si>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</si>
  <si>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</si>
  <si>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</si>
  <si>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21</t>
  </si>
  <si>
    <t>Discip.</t>
  </si>
  <si>
    <t>Tramo</t>
  </si>
  <si>
    <t>1</t>
  </si>
  <si>
    <t>BON</t>
  </si>
  <si>
    <t>T1</t>
  </si>
  <si>
    <t>Tiempos parciales estimados para el tramo</t>
  </si>
  <si>
    <t>Parcial</t>
  </si>
  <si>
    <t>SALIDA</t>
  </si>
  <si>
    <t>META</t>
  </si>
  <si>
    <t>Neut.</t>
  </si>
  <si>
    <t>TIEMPO</t>
  </si>
  <si>
    <t>Etapa 2:</t>
  </si>
  <si>
    <t>12</t>
  </si>
  <si>
    <t>13</t>
  </si>
  <si>
    <t>14</t>
  </si>
  <si>
    <t>15</t>
  </si>
  <si>
    <t>16</t>
  </si>
  <si>
    <t>19</t>
  </si>
  <si>
    <t>17</t>
  </si>
  <si>
    <t>18</t>
  </si>
  <si>
    <t>cuerdas</t>
  </si>
  <si>
    <t>T2</t>
  </si>
  <si>
    <t>20</t>
  </si>
  <si>
    <t>22</t>
  </si>
  <si>
    <t>23</t>
  </si>
  <si>
    <t>24</t>
  </si>
  <si>
    <t>25</t>
  </si>
  <si>
    <t>26</t>
  </si>
  <si>
    <t>T3</t>
  </si>
  <si>
    <t>27</t>
  </si>
  <si>
    <t>INI-N</t>
  </si>
  <si>
    <t>FIN-N</t>
  </si>
  <si>
    <t>28</t>
  </si>
  <si>
    <t>T4</t>
  </si>
  <si>
    <t>T5</t>
  </si>
  <si>
    <t>32</t>
  </si>
  <si>
    <t>33</t>
  </si>
  <si>
    <t>34</t>
  </si>
  <si>
    <t>Etapa 3:</t>
  </si>
  <si>
    <t>35</t>
  </si>
  <si>
    <t>36</t>
  </si>
  <si>
    <t>37</t>
  </si>
  <si>
    <t>38</t>
  </si>
  <si>
    <t>39</t>
  </si>
  <si>
    <t>40</t>
  </si>
  <si>
    <t>NEU</t>
  </si>
  <si>
    <t>Etapa 4:</t>
  </si>
  <si>
    <t>SECCION 1</t>
  </si>
  <si>
    <t>SECCION 2-6</t>
  </si>
  <si>
    <t>SECCION 7</t>
  </si>
  <si>
    <t>DOMINGO</t>
  </si>
  <si>
    <t>ETAPA 1</t>
  </si>
  <si>
    <t>ETAPA 2</t>
  </si>
  <si>
    <t>ETAPA 3</t>
  </si>
  <si>
    <t>ETAPA 4</t>
  </si>
  <si>
    <t>CLASIF.</t>
  </si>
  <si>
    <t>TEAM FINLAND</t>
  </si>
  <si>
    <t>CLUBE PRAÇAS DA ARMADA</t>
  </si>
  <si>
    <t>TURISMODEPRIEGO.COM</t>
  </si>
  <si>
    <t>MONTAÑA FERROL ELITE</t>
  </si>
  <si>
    <t>Bimont-Nutrisport Vidaraid</t>
  </si>
  <si>
    <t>SEO SIMPLIFICA</t>
  </si>
  <si>
    <t>Roqsport.com</t>
  </si>
  <si>
    <t>abandonan</t>
  </si>
  <si>
    <t>PC</t>
  </si>
  <si>
    <t>abandona</t>
  </si>
  <si>
    <t>no sale</t>
  </si>
  <si>
    <t>Somozas Extreme 2011</t>
  </si>
  <si>
    <t>FINAL</t>
  </si>
  <si>
    <t>CLASIFICACION DEFINITIVA</t>
  </si>
  <si>
    <t>Somozas Extreme</t>
  </si>
  <si>
    <t>16/17 de abril de 2011 As Somozas</t>
  </si>
  <si>
    <t>YAENCONTRE.COM-HAGLOFS</t>
  </si>
  <si>
    <t>Bimbache Extrem LXS</t>
  </si>
  <si>
    <t>GALLAECIA ENDORPHIN</t>
  </si>
  <si>
    <t>ADID TERREX</t>
  </si>
  <si>
    <t>www.mundoraider.com-Magerit</t>
  </si>
  <si>
    <t>SHERPA-RAID</t>
  </si>
  <si>
    <t>PEÑA GUARA-HOKO</t>
  </si>
  <si>
    <t>GALLAECIA SPOLU</t>
  </si>
  <si>
    <t>AROMON PontevedRAID</t>
  </si>
  <si>
    <t>BOMBEIROS CORUÑA BRIGANTIA</t>
  </si>
  <si>
    <t>BOMBEIROS CORUÑA CLEMBUTEROL RAID TEAM</t>
  </si>
  <si>
    <t>BOMBEIROS CORUÑA NOROESTE</t>
  </si>
  <si>
    <t>BOMBEIROS CORUÑA PRO-3</t>
  </si>
  <si>
    <t>MERIDA BIKES-IMPERDIBLE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</si>
</sst>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:ss;@"/>
    <numFmt numFmtId="166" formatCode="hh:mm:ss"/>
    <numFmt numFmtId="167" formatCode="0&quot; p.&quot;"/>
    <numFmt numFmtId="168" formatCode="h:mm:ss;@"/>
    <numFmt numFmtId="169" formatCode="[hh]:mm:ss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9"/>
      <color indexed="51"/>
      <name val="Verdana"/>
      <family val="2"/>
    </font>
    <font>
      <sz val="16"/>
      <color indexed="9"/>
      <name val="Arial Black"/>
      <family val="2"/>
    </font>
    <font>
      <b/>
      <sz val="14"/>
      <color indexed="9"/>
      <name val="Arial"/>
      <family val="2"/>
    </font>
    <font>
      <sz val="9"/>
      <name val="Verdana"/>
      <family val="2"/>
    </font>
    <font>
      <b/>
      <sz val="12"/>
      <color indexed="10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8"/>
      <name val="Arial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14"/>
      <color indexed="9"/>
      <name val="Arial Black"/>
      <family val="2"/>
    </font>
    <font>
      <b/>
      <sz val="14"/>
      <color indexed="10"/>
      <name val="Verdana"/>
      <family val="2"/>
    </font>
    <font>
      <sz val="16"/>
      <color indexed="10"/>
      <name val="Verdana"/>
      <family val="2"/>
    </font>
    <font>
      <b/>
      <sz val="8"/>
      <color indexed="9"/>
      <name val="Arial"/>
      <family val="2"/>
    </font>
    <font>
      <sz val="8"/>
      <color indexed="9"/>
      <name val="Verdana"/>
      <family val="2"/>
    </font>
    <font>
      <sz val="8"/>
      <name val="Arial Narrow"/>
      <family val="2"/>
    </font>
    <font>
      <sz val="9"/>
      <color indexed="10"/>
      <name val="Verdana"/>
      <family val="2"/>
    </font>
    <font>
      <b/>
      <sz val="8"/>
      <color indexed="9"/>
      <name val="Courier New"/>
      <family val="3"/>
    </font>
    <font>
      <b/>
      <sz val="8"/>
      <color indexed="9"/>
      <name val="Arial Narrow"/>
      <family val="2"/>
    </font>
    <font>
      <sz val="8"/>
      <color indexed="10"/>
      <name val="Arial Narrow"/>
      <family val="2"/>
    </font>
    <font>
      <sz val="8"/>
      <color indexed="12"/>
      <name val="Arial Narrow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u val="single"/>
      <sz val="9"/>
      <name val="Verdana"/>
      <family val="2"/>
    </font>
    <font>
      <u val="single"/>
      <sz val="9"/>
      <color indexed="51"/>
      <name val="Verdana"/>
      <family val="2"/>
    </font>
    <font>
      <sz val="12"/>
      <color indexed="51"/>
      <name val="Verdana"/>
      <family val="2"/>
    </font>
    <font>
      <b/>
      <sz val="16"/>
      <color indexed="10"/>
      <name val="Verdana"/>
      <family val="2"/>
    </font>
    <font>
      <u val="single"/>
      <sz val="9"/>
      <color indexed="9"/>
      <name val="Verdana"/>
      <family val="2"/>
    </font>
    <font>
      <sz val="12"/>
      <color indexed="9"/>
      <name val="Arial Black"/>
      <family val="2"/>
    </font>
    <font>
      <sz val="8"/>
      <color indexed="59"/>
      <name val="Verdana"/>
      <family val="2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9" fillId="24" borderId="10" xfId="0" applyFont="1" applyFill="1" applyBorder="1" applyAlignment="1" applyProtection="1">
      <alignment horizontal="center"/>
      <protection/>
    </xf>
    <xf numFmtId="0" fontId="20" fillId="24" borderId="1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/>
      <protection/>
    </xf>
    <xf numFmtId="0" fontId="23" fillId="25" borderId="0" xfId="0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5" fillId="25" borderId="0" xfId="0" applyFont="1" applyFill="1" applyAlignment="1" applyProtection="1">
      <alignment horizontal="left" vertical="center"/>
      <protection/>
    </xf>
    <xf numFmtId="0" fontId="26" fillId="0" borderId="0" xfId="0" applyFont="1" applyAlignment="1" applyProtection="1">
      <alignment horizontal="center"/>
      <protection/>
    </xf>
    <xf numFmtId="164" fontId="24" fillId="0" borderId="0" xfId="0" applyNumberFormat="1" applyFont="1" applyAlignment="1" applyProtection="1">
      <alignment horizontal="center"/>
      <protection/>
    </xf>
    <xf numFmtId="45" fontId="24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8" fillId="24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4" fillId="15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vertical="center"/>
    </xf>
    <xf numFmtId="0" fontId="24" fillId="7" borderId="11" xfId="0" applyFont="1" applyFill="1" applyBorder="1" applyAlignment="1">
      <alignment horizontal="center" vertical="center"/>
    </xf>
    <xf numFmtId="9" fontId="24" fillId="7" borderId="11" xfId="52" applyFont="1" applyFill="1" applyBorder="1" applyAlignment="1" applyProtection="1">
      <alignment horizontal="center" vertical="center"/>
      <protection/>
    </xf>
    <xf numFmtId="9" fontId="24" fillId="0" borderId="0" xfId="52" applyFont="1" applyFill="1" applyBorder="1" applyAlignment="1" applyProtection="1">
      <alignment/>
      <protection/>
    </xf>
    <xf numFmtId="0" fontId="24" fillId="5" borderId="14" xfId="0" applyFont="1" applyFill="1" applyBorder="1" applyAlignment="1">
      <alignment/>
    </xf>
    <xf numFmtId="0" fontId="24" fillId="16" borderId="11" xfId="0" applyFont="1" applyFill="1" applyBorder="1" applyAlignment="1">
      <alignment/>
    </xf>
    <xf numFmtId="0" fontId="29" fillId="7" borderId="11" xfId="0" applyFont="1" applyFill="1" applyBorder="1" applyAlignment="1">
      <alignment horizontal="center" vertical="center"/>
    </xf>
    <xf numFmtId="9" fontId="29" fillId="7" borderId="11" xfId="52" applyFont="1" applyFill="1" applyBorder="1" applyAlignment="1" applyProtection="1">
      <alignment horizontal="center" vertical="center"/>
      <protection/>
    </xf>
    <xf numFmtId="0" fontId="24" fillId="5" borderId="12" xfId="0" applyFont="1" applyFill="1" applyBorder="1" applyAlignment="1">
      <alignment/>
    </xf>
    <xf numFmtId="0" fontId="24" fillId="16" borderId="13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Alignment="1" applyProtection="1">
      <alignment horizontal="center"/>
      <protection/>
    </xf>
    <xf numFmtId="0" fontId="20" fillId="24" borderId="10" xfId="0" applyFont="1" applyFill="1" applyBorder="1" applyAlignment="1" applyProtection="1">
      <alignment/>
      <protection/>
    </xf>
    <xf numFmtId="0" fontId="30" fillId="24" borderId="10" xfId="0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164" fontId="22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horizontal="right"/>
      <protection/>
    </xf>
    <xf numFmtId="0" fontId="33" fillId="24" borderId="10" xfId="0" applyFont="1" applyFill="1" applyBorder="1" applyAlignment="1" applyProtection="1">
      <alignment horizontal="center"/>
      <protection/>
    </xf>
    <xf numFmtId="0" fontId="28" fillId="24" borderId="10" xfId="0" applyNumberFormat="1" applyFont="1" applyFill="1" applyBorder="1" applyAlignment="1" applyProtection="1">
      <alignment horizontal="center"/>
      <protection/>
    </xf>
    <xf numFmtId="49" fontId="28" fillId="24" borderId="10" xfId="0" applyNumberFormat="1" applyFont="1" applyFill="1" applyBorder="1" applyAlignment="1" applyProtection="1">
      <alignment horizontal="center"/>
      <protection/>
    </xf>
    <xf numFmtId="0" fontId="34" fillId="24" borderId="10" xfId="0" applyFont="1" applyFill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25" borderId="1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8" fillId="24" borderId="15" xfId="0" applyFont="1" applyFill="1" applyBorder="1" applyAlignment="1" applyProtection="1">
      <alignment horizontal="center"/>
      <protection/>
    </xf>
    <xf numFmtId="0" fontId="24" fillId="24" borderId="10" xfId="0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 horizontal="right"/>
      <protection/>
    </xf>
    <xf numFmtId="1" fontId="35" fillId="25" borderId="10" xfId="0" applyNumberFormat="1" applyFont="1" applyFill="1" applyBorder="1" applyAlignment="1" applyProtection="1">
      <alignment horizontal="center"/>
      <protection/>
    </xf>
    <xf numFmtId="0" fontId="28" fillId="24" borderId="13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28" fillId="24" borderId="13" xfId="0" applyFont="1" applyFill="1" applyBorder="1" applyAlignment="1" applyProtection="1">
      <alignment horizontal="center"/>
      <protection/>
    </xf>
    <xf numFmtId="0" fontId="28" fillId="24" borderId="11" xfId="0" applyFont="1" applyFill="1" applyBorder="1" applyAlignment="1" applyProtection="1">
      <alignment horizontal="center"/>
      <protection/>
    </xf>
    <xf numFmtId="0" fontId="37" fillId="24" borderId="13" xfId="0" applyFont="1" applyFill="1" applyBorder="1" applyAlignment="1" applyProtection="1">
      <alignment horizontal="center"/>
      <protection/>
    </xf>
    <xf numFmtId="0" fontId="24" fillId="7" borderId="11" xfId="0" applyNumberFormat="1" applyFont="1" applyFill="1" applyBorder="1" applyAlignment="1">
      <alignment horizontal="center"/>
    </xf>
    <xf numFmtId="0" fontId="24" fillId="7" borderId="11" xfId="0" applyNumberFormat="1" applyFont="1" applyFill="1" applyBorder="1" applyAlignment="1">
      <alignment horizontal="left"/>
    </xf>
    <xf numFmtId="166" fontId="35" fillId="11" borderId="10" xfId="0" applyNumberFormat="1" applyFont="1" applyFill="1" applyBorder="1" applyAlignment="1" applyProtection="1">
      <alignment horizontal="center"/>
      <protection/>
    </xf>
    <xf numFmtId="167" fontId="35" fillId="8" borderId="11" xfId="0" applyNumberFormat="1" applyFont="1" applyFill="1" applyBorder="1" applyAlignment="1" applyProtection="1">
      <alignment horizontal="right"/>
      <protection/>
    </xf>
    <xf numFmtId="166" fontId="35" fillId="26" borderId="11" xfId="0" applyNumberFormat="1" applyFont="1" applyFill="1" applyBorder="1" applyAlignment="1" applyProtection="1">
      <alignment horizontal="right"/>
      <protection/>
    </xf>
    <xf numFmtId="0" fontId="38" fillId="24" borderId="13" xfId="0" applyFont="1" applyFill="1" applyBorder="1" applyAlignment="1" applyProtection="1">
      <alignment horizontal="right"/>
      <protection/>
    </xf>
    <xf numFmtId="166" fontId="39" fillId="11" borderId="14" xfId="0" applyNumberFormat="1" applyFont="1" applyFill="1" applyBorder="1" applyAlignment="1" applyProtection="1">
      <alignment horizontal="right"/>
      <protection/>
    </xf>
    <xf numFmtId="166" fontId="24" fillId="11" borderId="16" xfId="0" applyNumberFormat="1" applyFont="1" applyFill="1" applyBorder="1" applyAlignment="1" applyProtection="1">
      <alignment horizontal="right"/>
      <protection/>
    </xf>
    <xf numFmtId="167" fontId="26" fillId="0" borderId="10" xfId="0" applyNumberFormat="1" applyFont="1" applyBorder="1" applyAlignment="1" applyProtection="1">
      <alignment horizontal="right"/>
      <protection/>
    </xf>
    <xf numFmtId="166" fontId="22" fillId="0" borderId="0" xfId="0" applyNumberFormat="1" applyFont="1" applyAlignment="1" applyProtection="1">
      <alignment horizontal="right"/>
      <protection/>
    </xf>
    <xf numFmtId="168" fontId="35" fillId="11" borderId="10" xfId="0" applyNumberFormat="1" applyFont="1" applyFill="1" applyBorder="1" applyAlignment="1" applyProtection="1">
      <alignment horizontal="center"/>
      <protection/>
    </xf>
    <xf numFmtId="46" fontId="35" fillId="8" borderId="11" xfId="0" applyNumberFormat="1" applyFont="1" applyFill="1" applyBorder="1" applyAlignment="1" applyProtection="1">
      <alignment horizontal="right"/>
      <protection/>
    </xf>
    <xf numFmtId="46" fontId="39" fillId="11" borderId="14" xfId="0" applyNumberFormat="1" applyFont="1" applyFill="1" applyBorder="1" applyAlignment="1" applyProtection="1">
      <alignment horizontal="right"/>
      <protection/>
    </xf>
    <xf numFmtId="166" fontId="40" fillId="0" borderId="10" xfId="0" applyNumberFormat="1" applyFont="1" applyBorder="1" applyAlignment="1" applyProtection="1">
      <alignment horizontal="right"/>
      <protection/>
    </xf>
    <xf numFmtId="169" fontId="24" fillId="11" borderId="16" xfId="0" applyNumberFormat="1" applyFont="1" applyFill="1" applyBorder="1" applyAlignment="1" applyProtection="1">
      <alignment horizontal="right"/>
      <protection/>
    </xf>
    <xf numFmtId="169" fontId="0" fillId="0" borderId="0" xfId="0" applyNumberFormat="1" applyAlignment="1">
      <alignment/>
    </xf>
    <xf numFmtId="169" fontId="22" fillId="0" borderId="0" xfId="0" applyNumberFormat="1" applyFont="1" applyAlignment="1" applyProtection="1">
      <alignment/>
      <protection/>
    </xf>
    <xf numFmtId="169" fontId="24" fillId="0" borderId="0" xfId="0" applyNumberFormat="1" applyFont="1" applyAlignment="1" applyProtection="1">
      <alignment/>
      <protection/>
    </xf>
    <xf numFmtId="169" fontId="35" fillId="11" borderId="10" xfId="0" applyNumberFormat="1" applyFont="1" applyFill="1" applyBorder="1" applyAlignment="1" applyProtection="1">
      <alignment horizontal="center"/>
      <protection/>
    </xf>
    <xf numFmtId="165" fontId="35" fillId="8" borderId="11" xfId="0" applyNumberFormat="1" applyFont="1" applyFill="1" applyBorder="1" applyAlignment="1" applyProtection="1">
      <alignment horizontal="right"/>
      <protection/>
    </xf>
    <xf numFmtId="165" fontId="24" fillId="11" borderId="16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 horizontal="right"/>
      <protection/>
    </xf>
    <xf numFmtId="165" fontId="22" fillId="0" borderId="0" xfId="0" applyNumberFormat="1" applyFont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19" fillId="24" borderId="0" xfId="0" applyFont="1" applyFill="1" applyAlignment="1" applyProtection="1">
      <alignment horizontal="center"/>
      <protection/>
    </xf>
    <xf numFmtId="0" fontId="44" fillId="24" borderId="0" xfId="0" applyFont="1" applyFill="1" applyBorder="1" applyAlignment="1" applyProtection="1">
      <alignment horizontal="right"/>
      <protection/>
    </xf>
    <xf numFmtId="165" fontId="19" fillId="24" borderId="0" xfId="0" applyNumberFormat="1" applyFont="1" applyFill="1" applyAlignment="1" applyProtection="1">
      <alignment horizontal="right"/>
      <protection/>
    </xf>
    <xf numFmtId="0" fontId="19" fillId="24" borderId="0" xfId="0" applyFont="1" applyFill="1" applyAlignment="1" applyProtection="1">
      <alignment horizontal="right"/>
      <protection/>
    </xf>
    <xf numFmtId="0" fontId="45" fillId="24" borderId="0" xfId="0" applyFont="1" applyFill="1" applyAlignment="1" applyProtection="1">
      <alignment horizontal="right"/>
      <protection/>
    </xf>
    <xf numFmtId="0" fontId="21" fillId="24" borderId="0" xfId="0" applyFont="1" applyFill="1" applyAlignment="1" applyProtection="1">
      <alignment horizontal="right"/>
      <protection/>
    </xf>
    <xf numFmtId="165" fontId="22" fillId="0" borderId="0" xfId="0" applyNumberFormat="1" applyFont="1" applyAlignment="1" applyProtection="1">
      <alignment horizontal="left"/>
      <protection/>
    </xf>
    <xf numFmtId="0" fontId="46" fillId="0" borderId="0" xfId="0" applyFont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1" fontId="49" fillId="24" borderId="11" xfId="0" applyNumberFormat="1" applyFont="1" applyFill="1" applyBorder="1" applyAlignment="1" applyProtection="1">
      <alignment horizontal="center"/>
      <protection/>
    </xf>
    <xf numFmtId="0" fontId="28" fillId="24" borderId="11" xfId="0" applyFont="1" applyFill="1" applyBorder="1" applyAlignment="1">
      <alignment/>
    </xf>
    <xf numFmtId="0" fontId="28" fillId="19" borderId="11" xfId="0" applyFont="1" applyFill="1" applyBorder="1" applyAlignment="1" applyProtection="1">
      <alignment/>
      <protection/>
    </xf>
    <xf numFmtId="0" fontId="28" fillId="19" borderId="11" xfId="0" applyFont="1" applyFill="1" applyBorder="1" applyAlignment="1" applyProtection="1">
      <alignment horizontal="right"/>
      <protection/>
    </xf>
    <xf numFmtId="1" fontId="34" fillId="24" borderId="11" xfId="0" applyNumberFormat="1" applyFont="1" applyFill="1" applyBorder="1" applyAlignment="1" applyProtection="1">
      <alignment horizontal="center"/>
      <protection/>
    </xf>
    <xf numFmtId="0" fontId="24" fillId="7" borderId="11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left"/>
    </xf>
    <xf numFmtId="165" fontId="24" fillId="8" borderId="11" xfId="0" applyNumberFormat="1" applyFont="1" applyFill="1" applyBorder="1" applyAlignment="1" applyProtection="1">
      <alignment horizontal="right"/>
      <protection/>
    </xf>
    <xf numFmtId="167" fontId="26" fillId="8" borderId="11" xfId="0" applyNumberFormat="1" applyFont="1" applyFill="1" applyBorder="1" applyAlignment="1" applyProtection="1">
      <alignment horizontal="right"/>
      <protection/>
    </xf>
    <xf numFmtId="167" fontId="26" fillId="11" borderId="11" xfId="0" applyNumberFormat="1" applyFont="1" applyFill="1" applyBorder="1" applyAlignment="1" applyProtection="1">
      <alignment horizontal="right"/>
      <protection/>
    </xf>
    <xf numFmtId="165" fontId="50" fillId="11" borderId="11" xfId="0" applyNumberFormat="1" applyFont="1" applyFill="1" applyBorder="1" applyAlignment="1" applyProtection="1">
      <alignment/>
      <protection/>
    </xf>
    <xf numFmtId="0" fontId="35" fillId="25" borderId="10" xfId="0" applyFont="1" applyFill="1" applyBorder="1" applyAlignment="1" applyProtection="1">
      <alignment horizontal="center"/>
      <protection/>
    </xf>
    <xf numFmtId="0" fontId="48" fillId="24" borderId="17" xfId="0" applyFont="1" applyFill="1" applyBorder="1" applyAlignment="1" applyProtection="1">
      <alignment horizontal="center"/>
      <protection/>
    </xf>
    <xf numFmtId="165" fontId="22" fillId="0" borderId="17" xfId="0" applyNumberFormat="1" applyFont="1" applyBorder="1" applyAlignment="1" applyProtection="1">
      <alignment horizontal="center"/>
      <protection/>
    </xf>
    <xf numFmtId="0" fontId="41" fillId="24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8"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51"/>
          <bgColor indexed="50"/>
        </patternFill>
      </fill>
    </dxf>
    <dxf>
      <font>
        <b val="0"/>
        <color indexed="52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0"/>
        </patternFill>
      </fill>
    </dxf>
    <dxf>
      <font>
        <b val="0"/>
        <color indexed="52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0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52"/>
      </font>
      <fill>
        <patternFill patternType="solid">
          <fgColor indexed="51"/>
          <bgColor indexed="5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52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="75" zoomScaleNormal="75" zoomScalePageLayoutView="0" workbookViewId="0" topLeftCell="A1">
      <selection activeCell="B43" sqref="B43"/>
    </sheetView>
  </sheetViews>
  <sheetFormatPr defaultColWidth="11.421875" defaultRowHeight="12.75"/>
  <cols>
    <col min="1" max="1" width="8.140625" style="1" customWidth="1"/>
    <col min="2" max="2" width="39.00390625" style="1" customWidth="1"/>
    <col min="3" max="3" width="6.421875" style="2" customWidth="1"/>
    <col min="4" max="4" width="6.00390625" style="1" customWidth="1"/>
    <col min="5" max="5" width="3.140625" style="3" customWidth="1"/>
    <col min="6" max="6" width="7.7109375" style="1" customWidth="1"/>
    <col min="7" max="7" width="36.8515625" style="1" customWidth="1"/>
    <col min="8" max="8" width="31.421875" style="1" customWidth="1"/>
    <col min="9" max="9" width="30.00390625" style="1" customWidth="1"/>
    <col min="10" max="12" width="21.00390625" style="1" customWidth="1"/>
    <col min="13" max="16384" width="11.421875" style="1" customWidth="1"/>
  </cols>
  <sheetData>
    <row r="1" spans="1:12" s="7" customFormat="1" ht="27.75" customHeight="1">
      <c r="A1" s="4"/>
      <c r="B1" s="5" t="s">
        <v>99</v>
      </c>
      <c r="C1" s="4"/>
      <c r="D1" s="4"/>
      <c r="E1" s="4"/>
      <c r="F1" s="4"/>
      <c r="G1" s="4"/>
      <c r="H1" s="4"/>
      <c r="I1" s="4"/>
      <c r="J1" s="4"/>
      <c r="K1" s="6" t="s">
        <v>0</v>
      </c>
      <c r="L1" s="4"/>
    </row>
    <row r="2" spans="1:14" s="10" customFormat="1" ht="42" customHeight="1">
      <c r="A2" s="8"/>
      <c r="B2" s="9" t="s">
        <v>1</v>
      </c>
      <c r="C2" s="8"/>
      <c r="E2" s="8"/>
      <c r="F2" s="8"/>
      <c r="G2" s="8"/>
      <c r="H2" s="8"/>
      <c r="J2" s="8"/>
      <c r="K2" s="11" t="s">
        <v>100</v>
      </c>
      <c r="L2" s="8"/>
      <c r="M2" s="8"/>
      <c r="N2" s="8"/>
    </row>
    <row r="3" spans="1:29" s="13" customFormat="1" ht="10.5" hidden="1">
      <c r="A3" s="12"/>
      <c r="C3" s="12"/>
      <c r="D3" s="14"/>
      <c r="E3" s="12"/>
      <c r="F3" s="12"/>
      <c r="G3" s="12"/>
      <c r="H3" s="12"/>
      <c r="I3" s="15"/>
      <c r="J3" s="12"/>
      <c r="K3" s="12"/>
      <c r="L3" s="12"/>
      <c r="M3" s="12"/>
      <c r="N3" s="12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6"/>
      <c r="AC3" s="17"/>
    </row>
    <row r="4" spans="1:29" s="13" customFormat="1" ht="10.5" hidden="1">
      <c r="A4" s="12"/>
      <c r="C4" s="12"/>
      <c r="D4" s="14"/>
      <c r="E4" s="12"/>
      <c r="F4" s="12"/>
      <c r="G4" s="12"/>
      <c r="H4" s="12"/>
      <c r="I4" s="15"/>
      <c r="J4" s="12"/>
      <c r="K4" s="12"/>
      <c r="L4" s="12"/>
      <c r="M4" s="12"/>
      <c r="N4" s="12"/>
      <c r="O4" s="14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6"/>
      <c r="AC4" s="17"/>
    </row>
    <row r="5" spans="1:29" s="13" customFormat="1" ht="10.5" hidden="1">
      <c r="A5" s="12"/>
      <c r="C5" s="12"/>
      <c r="D5" s="14"/>
      <c r="E5" s="12"/>
      <c r="F5" s="12"/>
      <c r="G5" s="12"/>
      <c r="H5" s="12"/>
      <c r="I5" s="15"/>
      <c r="J5" s="12"/>
      <c r="K5" s="12"/>
      <c r="L5" s="12"/>
      <c r="M5" s="12"/>
      <c r="N5" s="12"/>
      <c r="O5" s="14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6"/>
      <c r="AC5" s="17"/>
    </row>
    <row r="6" spans="2:7" s="18" customFormat="1" ht="11.25" hidden="1">
      <c r="B6" s="19"/>
      <c r="C6" s="20"/>
      <c r="E6" s="21"/>
      <c r="G6" s="19"/>
    </row>
    <row r="7" spans="3:5" s="18" customFormat="1" ht="10.5" hidden="1">
      <c r="C7" s="20"/>
      <c r="E7" s="21"/>
    </row>
    <row r="8" spans="3:5" s="18" customFormat="1" ht="10.5" hidden="1">
      <c r="C8" s="20"/>
      <c r="E8" s="21"/>
    </row>
    <row r="9" spans="3:5" s="18" customFormat="1" ht="10.5" hidden="1">
      <c r="C9" s="20"/>
      <c r="E9" s="21"/>
    </row>
    <row r="10" spans="1:12" s="26" customFormat="1" ht="12.75">
      <c r="A10" s="22" t="s">
        <v>2</v>
      </c>
      <c r="B10" s="22" t="s">
        <v>3</v>
      </c>
      <c r="C10" s="22" t="s">
        <v>4</v>
      </c>
      <c r="D10" s="22" t="s">
        <v>5</v>
      </c>
      <c r="E10" s="23"/>
      <c r="F10" s="24" t="s">
        <v>6</v>
      </c>
      <c r="G10" s="25" t="s">
        <v>7</v>
      </c>
      <c r="H10" s="25" t="s">
        <v>8</v>
      </c>
      <c r="I10" s="25" t="s">
        <v>9</v>
      </c>
      <c r="J10" s="1"/>
      <c r="K10" s="25" t="s">
        <v>10</v>
      </c>
      <c r="L10" s="25" t="s">
        <v>11</v>
      </c>
    </row>
    <row r="11" spans="1:12" s="26" customFormat="1" ht="12.75">
      <c r="A11" s="27">
        <v>1</v>
      </c>
      <c r="B11" s="28" t="s">
        <v>85</v>
      </c>
      <c r="C11" s="29" t="s">
        <v>12</v>
      </c>
      <c r="D11" s="30">
        <v>0</v>
      </c>
      <c r="E11" s="31"/>
      <c r="F11" s="32"/>
      <c r="G11" s="33"/>
      <c r="H11" s="33"/>
      <c r="I11" s="33"/>
      <c r="J11" s="1"/>
      <c r="K11" s="33"/>
      <c r="L11" s="33"/>
    </row>
    <row r="12" spans="1:12" s="26" customFormat="1" ht="12.75">
      <c r="A12" s="27">
        <v>2</v>
      </c>
      <c r="B12" s="28" t="s">
        <v>86</v>
      </c>
      <c r="C12" s="29" t="s">
        <v>12</v>
      </c>
      <c r="D12" s="30">
        <v>0</v>
      </c>
      <c r="E12" s="31"/>
      <c r="F12" s="32"/>
      <c r="G12" s="33"/>
      <c r="H12" s="33"/>
      <c r="I12" s="33"/>
      <c r="J12" s="1"/>
      <c r="K12" s="33"/>
      <c r="L12" s="33"/>
    </row>
    <row r="13" spans="1:12" s="26" customFormat="1" ht="12.75">
      <c r="A13" s="27">
        <v>3</v>
      </c>
      <c r="B13" s="28" t="s">
        <v>105</v>
      </c>
      <c r="C13" s="29" t="s">
        <v>12</v>
      </c>
      <c r="D13" s="30">
        <v>0</v>
      </c>
      <c r="E13" s="31"/>
      <c r="F13" s="32"/>
      <c r="G13" s="33"/>
      <c r="H13" s="33"/>
      <c r="I13" s="33"/>
      <c r="J13" s="1"/>
      <c r="K13" s="33"/>
      <c r="L13" s="33"/>
    </row>
    <row r="14" spans="1:12" s="26" customFormat="1" ht="12.75">
      <c r="A14" s="27">
        <v>4</v>
      </c>
      <c r="B14" s="28" t="s">
        <v>87</v>
      </c>
      <c r="C14" s="29" t="s">
        <v>12</v>
      </c>
      <c r="D14" s="30">
        <v>0</v>
      </c>
      <c r="E14" s="31"/>
      <c r="F14" s="32"/>
      <c r="G14" s="33"/>
      <c r="H14" s="33"/>
      <c r="I14" s="33"/>
      <c r="J14" s="1"/>
      <c r="K14" s="33"/>
      <c r="L14" s="33"/>
    </row>
    <row r="15" spans="1:12" s="26" customFormat="1" ht="12.75">
      <c r="A15" s="27">
        <v>5</v>
      </c>
      <c r="B15" s="28" t="s">
        <v>88</v>
      </c>
      <c r="C15" s="29" t="s">
        <v>12</v>
      </c>
      <c r="D15" s="30">
        <v>0</v>
      </c>
      <c r="E15" s="31"/>
      <c r="F15" s="32"/>
      <c r="G15" s="33"/>
      <c r="H15" s="33"/>
      <c r="I15" s="33"/>
      <c r="J15" s="1"/>
      <c r="K15" s="33"/>
      <c r="L15" s="33"/>
    </row>
    <row r="16" spans="1:12" s="26" customFormat="1" ht="12.75">
      <c r="A16" s="27">
        <v>6</v>
      </c>
      <c r="B16" s="28" t="s">
        <v>102</v>
      </c>
      <c r="C16" s="29" t="s">
        <v>12</v>
      </c>
      <c r="D16" s="30">
        <v>0</v>
      </c>
      <c r="E16" s="31"/>
      <c r="F16" s="32"/>
      <c r="G16" s="33"/>
      <c r="H16" s="33"/>
      <c r="I16" s="33"/>
      <c r="J16" s="1"/>
      <c r="K16" s="33"/>
      <c r="L16" s="33"/>
    </row>
    <row r="17" spans="1:12" s="26" customFormat="1" ht="12.75">
      <c r="A17" s="27">
        <v>7</v>
      </c>
      <c r="B17" s="28" t="s">
        <v>101</v>
      </c>
      <c r="C17" s="34" t="s">
        <v>12</v>
      </c>
      <c r="D17" s="35">
        <v>0</v>
      </c>
      <c r="E17" s="31"/>
      <c r="F17" s="32"/>
      <c r="G17" s="33"/>
      <c r="H17" s="33"/>
      <c r="I17" s="33"/>
      <c r="J17" s="1"/>
      <c r="K17" s="33"/>
      <c r="L17" s="33"/>
    </row>
    <row r="18" spans="1:12" s="26" customFormat="1" ht="12.75">
      <c r="A18" s="27">
        <v>8</v>
      </c>
      <c r="B18" s="28" t="s">
        <v>103</v>
      </c>
      <c r="C18" s="29" t="s">
        <v>12</v>
      </c>
      <c r="D18" s="30">
        <v>0</v>
      </c>
      <c r="E18" s="31"/>
      <c r="F18" s="32"/>
      <c r="G18" s="33"/>
      <c r="H18" s="33"/>
      <c r="I18" s="33"/>
      <c r="J18" s="1"/>
      <c r="K18" s="33"/>
      <c r="L18" s="33"/>
    </row>
    <row r="19" spans="1:12" s="26" customFormat="1" ht="12.75">
      <c r="A19" s="27">
        <v>9</v>
      </c>
      <c r="B19" s="28" t="s">
        <v>104</v>
      </c>
      <c r="C19" s="29" t="s">
        <v>12</v>
      </c>
      <c r="D19" s="30">
        <v>0</v>
      </c>
      <c r="E19" s="31"/>
      <c r="F19" s="32"/>
      <c r="G19" s="33"/>
      <c r="H19" s="33"/>
      <c r="I19" s="33"/>
      <c r="J19" s="1"/>
      <c r="K19" s="33"/>
      <c r="L19" s="33"/>
    </row>
    <row r="20" spans="1:12" s="26" customFormat="1" ht="12.75">
      <c r="A20" s="27">
        <v>10</v>
      </c>
      <c r="B20" s="28" t="s">
        <v>106</v>
      </c>
      <c r="C20" s="29" t="s">
        <v>12</v>
      </c>
      <c r="D20" s="30">
        <v>0</v>
      </c>
      <c r="E20" s="31"/>
      <c r="F20" s="32"/>
      <c r="G20" s="33"/>
      <c r="H20" s="33"/>
      <c r="I20" s="33"/>
      <c r="J20" s="1"/>
      <c r="K20" s="33"/>
      <c r="L20" s="33"/>
    </row>
    <row r="21" spans="1:12" s="26" customFormat="1" ht="12.75">
      <c r="A21" s="27">
        <v>11</v>
      </c>
      <c r="B21" s="28" t="s">
        <v>107</v>
      </c>
      <c r="C21" s="29" t="s">
        <v>12</v>
      </c>
      <c r="D21" s="30">
        <v>0</v>
      </c>
      <c r="E21" s="31"/>
      <c r="F21" s="32"/>
      <c r="G21" s="33"/>
      <c r="H21" s="33"/>
      <c r="I21" s="33"/>
      <c r="J21" s="1"/>
      <c r="K21" s="33"/>
      <c r="L21" s="33"/>
    </row>
    <row r="22" spans="1:12" s="26" customFormat="1" ht="12.75">
      <c r="A22" s="27">
        <v>12</v>
      </c>
      <c r="B22" s="28" t="s">
        <v>108</v>
      </c>
      <c r="C22" s="29" t="s">
        <v>12</v>
      </c>
      <c r="D22" s="30">
        <v>0</v>
      </c>
      <c r="E22" s="31"/>
      <c r="F22" s="32"/>
      <c r="G22" s="33"/>
      <c r="H22" s="33"/>
      <c r="I22" s="33"/>
      <c r="J22" s="1"/>
      <c r="K22" s="33"/>
      <c r="L22" s="33"/>
    </row>
    <row r="23" spans="1:12" s="26" customFormat="1" ht="12.75">
      <c r="A23" s="27">
        <v>13</v>
      </c>
      <c r="B23" s="28" t="s">
        <v>13</v>
      </c>
      <c r="C23" s="29" t="s">
        <v>12</v>
      </c>
      <c r="D23" s="30">
        <v>0</v>
      </c>
      <c r="E23" s="31"/>
      <c r="F23" s="32"/>
      <c r="G23" s="33"/>
      <c r="H23" s="33"/>
      <c r="I23" s="33"/>
      <c r="J23" s="1"/>
      <c r="K23" s="33"/>
      <c r="L23" s="33"/>
    </row>
    <row r="24" spans="1:12" s="26" customFormat="1" ht="12.75">
      <c r="A24" s="27">
        <v>14</v>
      </c>
      <c r="B24" s="28" t="s">
        <v>109</v>
      </c>
      <c r="C24" s="29" t="s">
        <v>12</v>
      </c>
      <c r="D24" s="30">
        <v>0</v>
      </c>
      <c r="E24" s="31"/>
      <c r="F24" s="32"/>
      <c r="G24" s="33"/>
      <c r="H24" s="33"/>
      <c r="I24" s="33"/>
      <c r="J24" s="1"/>
      <c r="K24" s="33"/>
      <c r="L24" s="33"/>
    </row>
    <row r="25" spans="1:12" s="26" customFormat="1" ht="12.75">
      <c r="A25" s="27">
        <v>15</v>
      </c>
      <c r="B25" s="28" t="s">
        <v>110</v>
      </c>
      <c r="C25" s="29" t="s">
        <v>12</v>
      </c>
      <c r="D25" s="30">
        <v>0</v>
      </c>
      <c r="E25" s="31"/>
      <c r="F25" s="32"/>
      <c r="G25" s="33"/>
      <c r="H25" s="33"/>
      <c r="I25" s="33"/>
      <c r="J25" s="1"/>
      <c r="K25" s="33"/>
      <c r="L25" s="33"/>
    </row>
    <row r="26" spans="1:12" s="26" customFormat="1" ht="12.75">
      <c r="A26" s="27">
        <v>16</v>
      </c>
      <c r="B26" s="28" t="s">
        <v>111</v>
      </c>
      <c r="C26" s="29" t="s">
        <v>12</v>
      </c>
      <c r="D26" s="30">
        <v>0</v>
      </c>
      <c r="E26" s="31"/>
      <c r="F26" s="32"/>
      <c r="G26" s="33"/>
      <c r="H26" s="33"/>
      <c r="I26" s="33"/>
      <c r="J26" s="1"/>
      <c r="K26" s="33"/>
      <c r="L26" s="33"/>
    </row>
    <row r="27" spans="1:12" s="26" customFormat="1" ht="12.75">
      <c r="A27" s="27">
        <v>17</v>
      </c>
      <c r="B27" s="28" t="s">
        <v>112</v>
      </c>
      <c r="C27" s="29" t="s">
        <v>12</v>
      </c>
      <c r="D27" s="30">
        <v>0</v>
      </c>
      <c r="E27" s="31"/>
      <c r="F27" s="32"/>
      <c r="G27" s="33"/>
      <c r="H27" s="33"/>
      <c r="I27" s="33"/>
      <c r="J27" s="1"/>
      <c r="K27" s="33"/>
      <c r="L27" s="33"/>
    </row>
    <row r="28" spans="1:12" s="26" customFormat="1" ht="12.75">
      <c r="A28" s="27">
        <v>18</v>
      </c>
      <c r="B28" s="28" t="s">
        <v>113</v>
      </c>
      <c r="C28" s="29" t="s">
        <v>12</v>
      </c>
      <c r="D28" s="30">
        <v>0</v>
      </c>
      <c r="E28" s="31"/>
      <c r="F28" s="32"/>
      <c r="G28" s="33"/>
      <c r="H28" s="33"/>
      <c r="I28" s="33"/>
      <c r="J28" s="1"/>
      <c r="K28" s="33"/>
      <c r="L28" s="33"/>
    </row>
    <row r="29" spans="1:12" s="26" customFormat="1" ht="12.75">
      <c r="A29" s="27">
        <v>19</v>
      </c>
      <c r="B29" s="28" t="s">
        <v>89</v>
      </c>
      <c r="C29" s="29" t="s">
        <v>12</v>
      </c>
      <c r="D29" s="30">
        <v>0</v>
      </c>
      <c r="E29" s="31"/>
      <c r="F29" s="36"/>
      <c r="G29" s="37"/>
      <c r="H29" s="37"/>
      <c r="I29" s="37"/>
      <c r="J29" s="1"/>
      <c r="K29" s="37"/>
      <c r="L29" s="37"/>
    </row>
    <row r="30" spans="1:12" s="26" customFormat="1" ht="12.75">
      <c r="A30" s="27">
        <v>20</v>
      </c>
      <c r="B30" s="28" t="s">
        <v>114</v>
      </c>
      <c r="C30" s="29" t="s">
        <v>12</v>
      </c>
      <c r="D30" s="30">
        <v>0</v>
      </c>
      <c r="E30" s="31"/>
      <c r="F30" s="36"/>
      <c r="G30" s="37"/>
      <c r="H30" s="37"/>
      <c r="I30" s="37"/>
      <c r="J30" s="1"/>
      <c r="K30" s="37"/>
      <c r="L30" s="37"/>
    </row>
    <row r="31" spans="1:12" s="26" customFormat="1" ht="12.75">
      <c r="A31" s="27">
        <v>21</v>
      </c>
      <c r="B31" s="28" t="s">
        <v>14</v>
      </c>
      <c r="C31" s="29" t="s">
        <v>12</v>
      </c>
      <c r="D31" s="30">
        <v>0</v>
      </c>
      <c r="E31" s="31"/>
      <c r="F31" s="32"/>
      <c r="G31" s="33"/>
      <c r="H31" s="33"/>
      <c r="I31" s="33"/>
      <c r="J31" s="1"/>
      <c r="K31" s="33"/>
      <c r="L31" s="33"/>
    </row>
    <row r="32" spans="1:12" s="26" customFormat="1" ht="12.75">
      <c r="A32" s="27">
        <v>23</v>
      </c>
      <c r="B32" s="28" t="s">
        <v>90</v>
      </c>
      <c r="C32" s="29" t="s">
        <v>12</v>
      </c>
      <c r="D32" s="30">
        <v>0</v>
      </c>
      <c r="E32" s="31"/>
      <c r="F32" s="32"/>
      <c r="G32" s="33"/>
      <c r="H32" s="33"/>
      <c r="I32" s="33"/>
      <c r="J32" s="1"/>
      <c r="K32" s="33"/>
      <c r="L32" s="33"/>
    </row>
    <row r="33" spans="1:12" s="26" customFormat="1" ht="12.75">
      <c r="A33" s="27">
        <v>24</v>
      </c>
      <c r="B33" s="28" t="s">
        <v>91</v>
      </c>
      <c r="C33" s="29" t="s">
        <v>12</v>
      </c>
      <c r="D33" s="30">
        <v>0</v>
      </c>
      <c r="E33" s="31"/>
      <c r="F33" s="32"/>
      <c r="G33" s="33"/>
      <c r="H33" s="33"/>
      <c r="I33" s="33"/>
      <c r="J33" s="1"/>
      <c r="K33" s="33"/>
      <c r="L33" s="33"/>
    </row>
  </sheetData>
  <sheetProtection/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7.421875" style="38" customWidth="1"/>
    <col min="2" max="2" width="30.7109375" style="39" customWidth="1"/>
    <col min="3" max="3" width="7.7109375" style="38" customWidth="1"/>
    <col min="4" max="14" width="6.7109375" style="38" customWidth="1"/>
    <col min="15" max="15" width="8.28125" style="38" customWidth="1"/>
    <col min="16" max="16" width="6.7109375" style="38" customWidth="1"/>
    <col min="17" max="17" width="3.140625" style="38" customWidth="1"/>
    <col min="18" max="18" width="10.140625" style="40" customWidth="1"/>
    <col min="19" max="19" width="12.140625" style="41" customWidth="1"/>
    <col min="20" max="20" width="9.421875" style="38" customWidth="1"/>
    <col min="21" max="22" width="8.140625" style="7" customWidth="1"/>
    <col min="23" max="16384" width="11.421875" style="7" customWidth="1"/>
  </cols>
  <sheetData>
    <row r="1" spans="1:20" ht="30" customHeight="1">
      <c r="A1" s="4"/>
      <c r="B1" s="42" t="str">
        <f>Equipos!B1</f>
        <v>Somozas Extreme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"/>
      <c r="R1" s="43"/>
      <c r="S1" s="43" t="str">
        <f>Equipos!K1</f>
        <v>Liga Española de Raids de Aventura 2011</v>
      </c>
      <c r="T1" s="43"/>
    </row>
    <row r="2" spans="1:20" ht="42" customHeight="1">
      <c r="A2" s="44"/>
      <c r="B2" s="45" t="s">
        <v>15</v>
      </c>
      <c r="C2" s="44"/>
      <c r="D2" s="44"/>
      <c r="E2" s="44"/>
      <c r="F2" s="44"/>
      <c r="G2" s="44"/>
      <c r="H2" s="46"/>
      <c r="I2" s="44"/>
      <c r="J2" s="44"/>
      <c r="K2" s="44"/>
      <c r="L2" s="44"/>
      <c r="M2" s="44"/>
      <c r="N2" s="47"/>
      <c r="O2" s="44"/>
      <c r="P2" s="44"/>
      <c r="Q2" s="48" t="s">
        <v>16</v>
      </c>
      <c r="R2" s="49"/>
      <c r="S2" s="7"/>
      <c r="T2" s="7"/>
    </row>
    <row r="3" spans="1:20" ht="12.75" customHeight="1" hidden="1">
      <c r="A3" s="44"/>
      <c r="B3" s="51"/>
      <c r="C3" s="44"/>
      <c r="D3" s="44"/>
      <c r="E3" s="44"/>
      <c r="F3" s="44"/>
      <c r="G3" s="44"/>
      <c r="H3" s="46"/>
      <c r="I3" s="44"/>
      <c r="J3" s="44"/>
      <c r="K3" s="44"/>
      <c r="L3" s="44"/>
      <c r="M3" s="44"/>
      <c r="N3" s="47"/>
      <c r="O3" s="44"/>
      <c r="P3" s="44"/>
      <c r="Q3" s="48"/>
      <c r="R3" s="49"/>
      <c r="S3" s="7"/>
      <c r="T3" s="7"/>
    </row>
    <row r="4" spans="1:18" s="13" customFormat="1" ht="12">
      <c r="A4" s="12"/>
      <c r="B4" s="52"/>
      <c r="C4" s="53" t="s">
        <v>17</v>
      </c>
      <c r="D4" s="54">
        <v>1</v>
      </c>
      <c r="E4" s="55" t="s">
        <v>18</v>
      </c>
      <c r="F4" s="55" t="s">
        <v>19</v>
      </c>
      <c r="G4" s="55" t="s">
        <v>20</v>
      </c>
      <c r="H4" s="55" t="s">
        <v>21</v>
      </c>
      <c r="I4" s="55" t="s">
        <v>22</v>
      </c>
      <c r="J4" s="55" t="s">
        <v>23</v>
      </c>
      <c r="K4" s="55" t="s">
        <v>24</v>
      </c>
      <c r="L4" s="55" t="s">
        <v>25</v>
      </c>
      <c r="M4" s="55" t="s">
        <v>26</v>
      </c>
      <c r="N4" s="55" t="s">
        <v>27</v>
      </c>
      <c r="O4" s="55" t="s">
        <v>28</v>
      </c>
      <c r="P4" s="55"/>
      <c r="Q4" s="56"/>
      <c r="R4" s="16"/>
    </row>
    <row r="5" spans="1:18" s="13" customFormat="1" ht="12.75">
      <c r="A5" s="12"/>
      <c r="C5" s="53" t="s">
        <v>29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6"/>
      <c r="R5" s="12"/>
    </row>
    <row r="6" spans="1:18" s="13" customFormat="1" ht="10.5">
      <c r="A6" s="12"/>
      <c r="B6" s="59"/>
      <c r="C6" s="60" t="s">
        <v>30</v>
      </c>
      <c r="D6" s="55" t="s">
        <v>31</v>
      </c>
      <c r="E6" s="55" t="s">
        <v>18</v>
      </c>
      <c r="F6" s="55" t="s">
        <v>19</v>
      </c>
      <c r="G6" s="55" t="s">
        <v>20</v>
      </c>
      <c r="H6" s="55" t="s">
        <v>21</v>
      </c>
      <c r="I6" s="55" t="s">
        <v>22</v>
      </c>
      <c r="J6" s="55" t="s">
        <v>23</v>
      </c>
      <c r="K6" s="55" t="s">
        <v>24</v>
      </c>
      <c r="L6" s="55" t="s">
        <v>25</v>
      </c>
      <c r="M6" s="55" t="s">
        <v>26</v>
      </c>
      <c r="N6" s="55" t="s">
        <v>27</v>
      </c>
      <c r="O6" s="55" t="s">
        <v>32</v>
      </c>
      <c r="P6" s="55" t="s">
        <v>33</v>
      </c>
      <c r="Q6" s="61"/>
      <c r="R6" s="12"/>
    </row>
    <row r="7" spans="1:18" s="13" customFormat="1" ht="12.75">
      <c r="A7" s="12"/>
      <c r="B7" s="62" t="s">
        <v>34</v>
      </c>
      <c r="C7" s="53" t="s">
        <v>35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>
        <v>10</v>
      </c>
      <c r="J7" s="63">
        <v>10</v>
      </c>
      <c r="K7" s="63">
        <v>10</v>
      </c>
      <c r="L7" s="63">
        <v>10</v>
      </c>
      <c r="M7" s="63">
        <v>10</v>
      </c>
      <c r="N7" s="63">
        <v>10</v>
      </c>
      <c r="O7" s="63"/>
      <c r="P7" s="63"/>
      <c r="Q7" s="56"/>
      <c r="R7" s="16"/>
    </row>
    <row r="8" spans="18:20" ht="11.25">
      <c r="R8" s="38"/>
      <c r="S8" s="7"/>
      <c r="T8" s="7"/>
    </row>
    <row r="9" spans="18:20" ht="11.25" hidden="1">
      <c r="R9" s="38"/>
      <c r="S9" s="7"/>
      <c r="T9" s="7"/>
    </row>
    <row r="10" spans="1:20" ht="12" customHeight="1">
      <c r="A10" s="64" t="str">
        <f>Equipos!A10</f>
        <v>Dorsal</v>
      </c>
      <c r="B10" s="65" t="str">
        <f>Equipos!B10</f>
        <v>CATEGORIA  ****</v>
      </c>
      <c r="C10" s="66" t="s">
        <v>36</v>
      </c>
      <c r="D10" s="67">
        <f aca="true" t="shared" si="0" ref="D10:P10">D4</f>
        <v>1</v>
      </c>
      <c r="E10" s="67" t="str">
        <f t="shared" si="0"/>
        <v>2</v>
      </c>
      <c r="F10" s="67" t="str">
        <f t="shared" si="0"/>
        <v>3</v>
      </c>
      <c r="G10" s="67" t="str">
        <f t="shared" si="0"/>
        <v>4</v>
      </c>
      <c r="H10" s="67" t="str">
        <f t="shared" si="0"/>
        <v>5</v>
      </c>
      <c r="I10" s="67" t="str">
        <f t="shared" si="0"/>
        <v>6</v>
      </c>
      <c r="J10" s="67" t="str">
        <f t="shared" si="0"/>
        <v>7</v>
      </c>
      <c r="K10" s="67" t="str">
        <f t="shared" si="0"/>
        <v>8</v>
      </c>
      <c r="L10" s="67" t="str">
        <f t="shared" si="0"/>
        <v>9</v>
      </c>
      <c r="M10" s="67" t="str">
        <f t="shared" si="0"/>
        <v>10</v>
      </c>
      <c r="N10" s="67" t="str">
        <f t="shared" si="0"/>
        <v>11</v>
      </c>
      <c r="O10" s="67" t="str">
        <f t="shared" si="0"/>
        <v>21</v>
      </c>
      <c r="P10" s="67">
        <f t="shared" si="0"/>
        <v>0</v>
      </c>
      <c r="Q10" s="68"/>
      <c r="R10" s="67" t="s">
        <v>37</v>
      </c>
      <c r="S10" s="67" t="s">
        <v>39</v>
      </c>
      <c r="T10" s="66" t="s">
        <v>93</v>
      </c>
    </row>
    <row r="11" spans="1:21" s="52" customFormat="1" ht="12.75">
      <c r="A11" s="69">
        <f>Equipos!A11</f>
        <v>1</v>
      </c>
      <c r="B11" s="70" t="str">
        <f>Equipos!B11</f>
        <v>TEAM FINLAND</v>
      </c>
      <c r="C11" s="71">
        <v>0.42291666666666666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72">
        <v>1</v>
      </c>
      <c r="M11" s="72">
        <v>1</v>
      </c>
      <c r="N11" s="72">
        <v>1</v>
      </c>
      <c r="O11" s="73"/>
      <c r="P11" s="72"/>
      <c r="Q11" s="74"/>
      <c r="R11" s="75">
        <v>0.5244675925925926</v>
      </c>
      <c r="S11" s="76">
        <f>R11-C11</f>
        <v>0.1015509259259259</v>
      </c>
      <c r="T11" s="77">
        <f aca="true" t="shared" si="1" ref="T11:T33">SUM(D11:P11)</f>
        <v>11</v>
      </c>
      <c r="U11" s="78"/>
    </row>
    <row r="12" spans="1:21" s="52" customFormat="1" ht="12.75">
      <c r="A12" s="69">
        <f>Equipos!A12</f>
        <v>2</v>
      </c>
      <c r="B12" s="70" t="str">
        <f>Equipos!B12</f>
        <v>CLUBE PRAÇAS DA ARMADA</v>
      </c>
      <c r="C12" s="71">
        <v>0.42291666666666666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72">
        <v>1</v>
      </c>
      <c r="J12" s="72">
        <v>1</v>
      </c>
      <c r="K12" s="72">
        <v>1</v>
      </c>
      <c r="L12" s="72">
        <v>1</v>
      </c>
      <c r="M12" s="72">
        <v>1</v>
      </c>
      <c r="N12" s="72">
        <v>1</v>
      </c>
      <c r="O12" s="73"/>
      <c r="P12" s="72"/>
      <c r="Q12" s="74"/>
      <c r="R12" s="75">
        <v>0.5362037037037037</v>
      </c>
      <c r="S12" s="76">
        <f>R12-C12</f>
        <v>0.11328703703703707</v>
      </c>
      <c r="T12" s="77">
        <f t="shared" si="1"/>
        <v>11</v>
      </c>
      <c r="U12" s="78"/>
    </row>
    <row r="13" spans="1:20" s="52" customFormat="1" ht="12.75">
      <c r="A13" s="69">
        <f>Equipos!A13</f>
        <v>3</v>
      </c>
      <c r="B13" s="70" t="str">
        <f>Equipos!B13</f>
        <v>www.mundoraider.com-Magerit</v>
      </c>
      <c r="C13" s="71">
        <v>0.42291666666666666</v>
      </c>
      <c r="D13" s="72">
        <v>1</v>
      </c>
      <c r="E13" s="72">
        <v>1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>
        <v>1</v>
      </c>
      <c r="L13" s="72">
        <v>1</v>
      </c>
      <c r="M13" s="72">
        <v>1</v>
      </c>
      <c r="N13" s="72">
        <v>1</v>
      </c>
      <c r="O13" s="73"/>
      <c r="P13" s="72"/>
      <c r="Q13" s="74"/>
      <c r="R13" s="75">
        <v>0.5702662037037037</v>
      </c>
      <c r="S13" s="76">
        <f aca="true" t="shared" si="2" ref="S13:S32">R13-C13</f>
        <v>0.14734953703703707</v>
      </c>
      <c r="T13" s="77">
        <f t="shared" si="1"/>
        <v>11</v>
      </c>
    </row>
    <row r="14" spans="1:21" s="52" customFormat="1" ht="12.75">
      <c r="A14" s="69">
        <f>Equipos!A14</f>
        <v>4</v>
      </c>
      <c r="B14" s="70" t="str">
        <f>Equipos!B14</f>
        <v>TURISMODEPRIEGO.COM</v>
      </c>
      <c r="C14" s="71">
        <v>0.42291666666666666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1</v>
      </c>
      <c r="N14" s="72">
        <v>1</v>
      </c>
      <c r="O14" s="73"/>
      <c r="P14" s="72"/>
      <c r="Q14" s="74"/>
      <c r="R14" s="75">
        <v>0.5282060185185186</v>
      </c>
      <c r="S14" s="76">
        <f t="shared" si="2"/>
        <v>0.1052893518518519</v>
      </c>
      <c r="T14" s="77">
        <f t="shared" si="1"/>
        <v>11</v>
      </c>
      <c r="U14" s="78"/>
    </row>
    <row r="15" spans="1:21" s="52" customFormat="1" ht="12.75">
      <c r="A15" s="69">
        <f>Equipos!A15</f>
        <v>5</v>
      </c>
      <c r="B15" s="70" t="str">
        <f>Equipos!B15</f>
        <v>MONTAÑA FERROL ELITE</v>
      </c>
      <c r="C15" s="71">
        <v>0.42291666666666666</v>
      </c>
      <c r="D15" s="72">
        <v>1</v>
      </c>
      <c r="E15" s="72">
        <v>1</v>
      </c>
      <c r="F15" s="72">
        <v>1</v>
      </c>
      <c r="G15" s="72">
        <v>1</v>
      </c>
      <c r="H15" s="72">
        <v>1</v>
      </c>
      <c r="I15" s="72">
        <v>1</v>
      </c>
      <c r="J15" s="72">
        <v>1</v>
      </c>
      <c r="K15" s="72">
        <v>1</v>
      </c>
      <c r="L15" s="72">
        <v>1</v>
      </c>
      <c r="M15" s="72">
        <v>1</v>
      </c>
      <c r="N15" s="72">
        <v>1</v>
      </c>
      <c r="O15" s="73"/>
      <c r="P15" s="72"/>
      <c r="Q15" s="74"/>
      <c r="R15" s="75">
        <v>0.5491203703703704</v>
      </c>
      <c r="S15" s="76">
        <f t="shared" si="2"/>
        <v>0.12620370370370376</v>
      </c>
      <c r="T15" s="77">
        <f t="shared" si="1"/>
        <v>11</v>
      </c>
      <c r="U15" s="78"/>
    </row>
    <row r="16" spans="1:20" s="52" customFormat="1" ht="12.75">
      <c r="A16" s="69">
        <f>Equipos!A16</f>
        <v>6</v>
      </c>
      <c r="B16" s="70" t="str">
        <f>Equipos!B16</f>
        <v>Bimbache Extrem LXS</v>
      </c>
      <c r="C16" s="71">
        <v>0.42291666666666666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2">
        <v>1</v>
      </c>
      <c r="M16" s="72">
        <v>1</v>
      </c>
      <c r="N16" s="72">
        <v>1</v>
      </c>
      <c r="O16" s="73"/>
      <c r="P16" s="72"/>
      <c r="Q16" s="74"/>
      <c r="R16" s="75">
        <v>0.5345833333333333</v>
      </c>
      <c r="S16" s="76">
        <f t="shared" si="2"/>
        <v>0.11166666666666664</v>
      </c>
      <c r="T16" s="77">
        <f t="shared" si="1"/>
        <v>11</v>
      </c>
    </row>
    <row r="17" spans="1:22" s="52" customFormat="1" ht="12.75">
      <c r="A17" s="69">
        <f>Equipos!A17</f>
        <v>7</v>
      </c>
      <c r="B17" s="70" t="str">
        <f>Equipos!B17</f>
        <v>YAENCONTRE.COM-HAGLOFS</v>
      </c>
      <c r="C17" s="71">
        <v>0.42291666666666666</v>
      </c>
      <c r="D17" s="72">
        <v>1</v>
      </c>
      <c r="E17" s="72">
        <v>1</v>
      </c>
      <c r="F17" s="72">
        <v>1</v>
      </c>
      <c r="G17" s="72">
        <v>1</v>
      </c>
      <c r="H17" s="72">
        <v>1</v>
      </c>
      <c r="I17" s="72">
        <v>1</v>
      </c>
      <c r="J17" s="72">
        <v>1</v>
      </c>
      <c r="K17" s="72">
        <v>1</v>
      </c>
      <c r="L17" s="72">
        <v>1</v>
      </c>
      <c r="M17" s="72">
        <v>1</v>
      </c>
      <c r="N17" s="72">
        <v>1</v>
      </c>
      <c r="O17" s="73"/>
      <c r="P17" s="72"/>
      <c r="Q17" s="74"/>
      <c r="R17" s="75">
        <v>0.5339699074074075</v>
      </c>
      <c r="S17" s="76">
        <f t="shared" si="2"/>
        <v>0.1110532407407408</v>
      </c>
      <c r="T17" s="77">
        <f t="shared" si="1"/>
        <v>11</v>
      </c>
      <c r="U17" s="78"/>
      <c r="V17" s="78"/>
    </row>
    <row r="18" spans="1:22" s="52" customFormat="1" ht="12.75">
      <c r="A18" s="69">
        <f>Equipos!A18</f>
        <v>8</v>
      </c>
      <c r="B18" s="70" t="str">
        <f>Equipos!B18</f>
        <v>GALLAECIA ENDORPHIN</v>
      </c>
      <c r="C18" s="71">
        <v>0.42291666666666666</v>
      </c>
      <c r="D18" s="72">
        <v>1</v>
      </c>
      <c r="E18" s="72">
        <v>1</v>
      </c>
      <c r="F18" s="72">
        <v>1</v>
      </c>
      <c r="G18" s="72">
        <v>1</v>
      </c>
      <c r="H18" s="72">
        <v>1</v>
      </c>
      <c r="I18" s="72">
        <v>1</v>
      </c>
      <c r="J18" s="72">
        <v>1</v>
      </c>
      <c r="K18" s="72">
        <v>1</v>
      </c>
      <c r="L18" s="72">
        <v>1</v>
      </c>
      <c r="M18" s="72">
        <v>1</v>
      </c>
      <c r="N18" s="72">
        <v>1</v>
      </c>
      <c r="O18" s="73"/>
      <c r="P18" s="72"/>
      <c r="Q18" s="74"/>
      <c r="R18" s="75">
        <v>0.5622569444444444</v>
      </c>
      <c r="S18" s="76">
        <f t="shared" si="2"/>
        <v>0.13934027777777774</v>
      </c>
      <c r="T18" s="77">
        <f t="shared" si="1"/>
        <v>11</v>
      </c>
      <c r="U18" s="78"/>
      <c r="V18" s="78"/>
    </row>
    <row r="19" spans="1:22" s="52" customFormat="1" ht="12.75">
      <c r="A19" s="69">
        <f>Equipos!A19</f>
        <v>9</v>
      </c>
      <c r="B19" s="70" t="str">
        <f>Equipos!B19</f>
        <v>ADID TERREX</v>
      </c>
      <c r="C19" s="71">
        <v>0.42291666666666666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J19" s="72">
        <v>1</v>
      </c>
      <c r="K19" s="72">
        <v>1</v>
      </c>
      <c r="L19" s="72">
        <v>1</v>
      </c>
      <c r="M19" s="72">
        <v>1</v>
      </c>
      <c r="N19" s="72">
        <v>1</v>
      </c>
      <c r="O19" s="73"/>
      <c r="P19" s="72"/>
      <c r="Q19" s="74"/>
      <c r="R19" s="75">
        <v>0.5247569444444444</v>
      </c>
      <c r="S19" s="76">
        <f t="shared" si="2"/>
        <v>0.10184027777777777</v>
      </c>
      <c r="T19" s="77">
        <f t="shared" si="1"/>
        <v>11</v>
      </c>
      <c r="U19" s="78"/>
      <c r="V19" s="78"/>
    </row>
    <row r="20" spans="1:22" s="52" customFormat="1" ht="12.75">
      <c r="A20" s="69">
        <f>Equipos!A20</f>
        <v>10</v>
      </c>
      <c r="B20" s="70" t="str">
        <f>Equipos!B20</f>
        <v>SHERPA-RAID</v>
      </c>
      <c r="C20" s="71">
        <v>0.42291666666666666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1</v>
      </c>
      <c r="K20" s="72">
        <v>1</v>
      </c>
      <c r="L20" s="72">
        <v>1</v>
      </c>
      <c r="M20" s="72">
        <v>1</v>
      </c>
      <c r="N20" s="72">
        <v>1</v>
      </c>
      <c r="O20" s="73"/>
      <c r="P20" s="72"/>
      <c r="Q20" s="74"/>
      <c r="R20" s="75">
        <v>0.5332291666666666</v>
      </c>
      <c r="S20" s="76">
        <f t="shared" si="2"/>
        <v>0.11031249999999998</v>
      </c>
      <c r="T20" s="77">
        <f t="shared" si="1"/>
        <v>11</v>
      </c>
      <c r="U20" s="78"/>
      <c r="V20" s="78"/>
    </row>
    <row r="21" spans="1:22" s="52" customFormat="1" ht="12.75">
      <c r="A21" s="69">
        <f>Equipos!A21</f>
        <v>11</v>
      </c>
      <c r="B21" s="70" t="str">
        <f>Equipos!B21</f>
        <v>PEÑA GUARA-HOKO</v>
      </c>
      <c r="C21" s="71">
        <v>0.42291666666666666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2">
        <v>1</v>
      </c>
      <c r="O21" s="73"/>
      <c r="P21" s="72"/>
      <c r="Q21" s="74"/>
      <c r="R21" s="75">
        <v>0.5227430555555556</v>
      </c>
      <c r="S21" s="76">
        <f t="shared" si="2"/>
        <v>0.0998263888888889</v>
      </c>
      <c r="T21" s="77">
        <f t="shared" si="1"/>
        <v>11</v>
      </c>
      <c r="U21" s="78"/>
      <c r="V21" s="78"/>
    </row>
    <row r="22" spans="1:22" s="52" customFormat="1" ht="12.75">
      <c r="A22" s="69">
        <f>Equipos!A22</f>
        <v>12</v>
      </c>
      <c r="B22" s="70" t="str">
        <f>Equipos!B22</f>
        <v>GALLAECIA SPOLU</v>
      </c>
      <c r="C22" s="71">
        <v>0.42291666666666666</v>
      </c>
      <c r="D22" s="72">
        <v>1</v>
      </c>
      <c r="E22" s="72">
        <v>1</v>
      </c>
      <c r="F22" s="72">
        <v>1</v>
      </c>
      <c r="G22" s="72">
        <v>1</v>
      </c>
      <c r="H22" s="72">
        <v>1</v>
      </c>
      <c r="I22" s="72">
        <v>1</v>
      </c>
      <c r="J22" s="72">
        <v>1</v>
      </c>
      <c r="K22" s="72">
        <v>1</v>
      </c>
      <c r="L22" s="72">
        <v>1</v>
      </c>
      <c r="M22" s="72">
        <v>1</v>
      </c>
      <c r="N22" s="72">
        <v>1</v>
      </c>
      <c r="O22" s="73"/>
      <c r="P22" s="72"/>
      <c r="Q22" s="74"/>
      <c r="R22" s="75">
        <v>0.5504976851851852</v>
      </c>
      <c r="S22" s="76">
        <f t="shared" si="2"/>
        <v>0.1275810185185185</v>
      </c>
      <c r="T22" s="77">
        <f t="shared" si="1"/>
        <v>11</v>
      </c>
      <c r="U22" s="78"/>
      <c r="V22" s="78"/>
    </row>
    <row r="23" spans="1:22" s="52" customFormat="1" ht="12.75">
      <c r="A23" s="69">
        <f>Equipos!A23</f>
        <v>13</v>
      </c>
      <c r="B23" s="70" t="str">
        <f>Equipos!B23</f>
        <v>GLOBAZ.PT</v>
      </c>
      <c r="C23" s="71">
        <v>0.42291666666666666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72">
        <v>1</v>
      </c>
      <c r="J23" s="72">
        <v>1</v>
      </c>
      <c r="K23" s="72">
        <v>1</v>
      </c>
      <c r="L23" s="72">
        <v>1</v>
      </c>
      <c r="M23" s="72">
        <v>1</v>
      </c>
      <c r="N23" s="72">
        <v>1</v>
      </c>
      <c r="O23" s="73"/>
      <c r="P23" s="72"/>
      <c r="Q23" s="74"/>
      <c r="R23" s="75">
        <v>0.562025462962963</v>
      </c>
      <c r="S23" s="76">
        <f t="shared" si="2"/>
        <v>0.1391087962962963</v>
      </c>
      <c r="T23" s="77">
        <f t="shared" si="1"/>
        <v>11</v>
      </c>
      <c r="U23" s="78"/>
      <c r="V23" s="78"/>
    </row>
    <row r="24" spans="1:22" s="52" customFormat="1" ht="12.75">
      <c r="A24" s="69">
        <f>Equipos!A24</f>
        <v>14</v>
      </c>
      <c r="B24" s="70" t="str">
        <f>Equipos!B24</f>
        <v>AROMON PontevedRAID</v>
      </c>
      <c r="C24" s="71">
        <v>0.42291666666666666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72">
        <v>1</v>
      </c>
      <c r="K24" s="72">
        <v>1</v>
      </c>
      <c r="L24" s="72">
        <v>1</v>
      </c>
      <c r="M24" s="72">
        <v>1</v>
      </c>
      <c r="N24" s="72">
        <v>1</v>
      </c>
      <c r="O24" s="73"/>
      <c r="P24" s="72"/>
      <c r="Q24" s="74"/>
      <c r="R24" s="75">
        <v>0.5418402777777778</v>
      </c>
      <c r="S24" s="76">
        <f t="shared" si="2"/>
        <v>0.1189236111111111</v>
      </c>
      <c r="T24" s="77">
        <f t="shared" si="1"/>
        <v>11</v>
      </c>
      <c r="U24" s="78"/>
      <c r="V24" s="78"/>
    </row>
    <row r="25" spans="1:22" s="52" customFormat="1" ht="12.75">
      <c r="A25" s="69">
        <f>Equipos!A25</f>
        <v>15</v>
      </c>
      <c r="B25" s="70" t="str">
        <f>Equipos!B25</f>
        <v>BOMBEIROS CORUÑA BRIGANTIA</v>
      </c>
      <c r="C25" s="71">
        <v>0.42291666666666666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72">
        <v>1</v>
      </c>
      <c r="J25" s="72">
        <v>1</v>
      </c>
      <c r="K25" s="72">
        <v>1</v>
      </c>
      <c r="L25" s="72">
        <v>1</v>
      </c>
      <c r="M25" s="72">
        <v>1</v>
      </c>
      <c r="N25" s="72">
        <v>1</v>
      </c>
      <c r="O25" s="73"/>
      <c r="P25" s="72"/>
      <c r="Q25" s="74"/>
      <c r="R25" s="75">
        <v>0.5426157407407407</v>
      </c>
      <c r="S25" s="76">
        <f t="shared" si="2"/>
        <v>0.11969907407407404</v>
      </c>
      <c r="T25" s="77">
        <f t="shared" si="1"/>
        <v>11</v>
      </c>
      <c r="U25" s="78"/>
      <c r="V25" s="78"/>
    </row>
    <row r="26" spans="1:22" s="52" customFormat="1" ht="12.75">
      <c r="A26" s="69">
        <f>Equipos!A26</f>
        <v>16</v>
      </c>
      <c r="B26" s="70" t="str">
        <f>Equipos!B26</f>
        <v>BOMBEIROS CORUÑA CLEMBUTEROL RAID TEAM</v>
      </c>
      <c r="C26" s="71">
        <v>0.42291666666666666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  <c r="I26" s="72">
        <v>1</v>
      </c>
      <c r="J26" s="72">
        <v>1</v>
      </c>
      <c r="K26" s="72">
        <v>1</v>
      </c>
      <c r="L26" s="72">
        <v>1</v>
      </c>
      <c r="M26" s="72">
        <v>1</v>
      </c>
      <c r="N26" s="72">
        <v>1</v>
      </c>
      <c r="O26" s="73"/>
      <c r="P26" s="72"/>
      <c r="Q26" s="74"/>
      <c r="R26" s="75">
        <v>0.5757638888888889</v>
      </c>
      <c r="S26" s="76">
        <f t="shared" si="2"/>
        <v>0.1528472222222222</v>
      </c>
      <c r="T26" s="77">
        <f t="shared" si="1"/>
        <v>11</v>
      </c>
      <c r="U26" s="78"/>
      <c r="V26" s="78"/>
    </row>
    <row r="27" spans="1:22" s="52" customFormat="1" ht="12.75">
      <c r="A27" s="69">
        <f>Equipos!A27</f>
        <v>17</v>
      </c>
      <c r="B27" s="70" t="str">
        <f>Equipos!B27</f>
        <v>BOMBEIROS CORUÑA NOROESTE</v>
      </c>
      <c r="C27" s="71">
        <v>0.42291666666666666</v>
      </c>
      <c r="D27" s="72">
        <v>1</v>
      </c>
      <c r="E27" s="72">
        <v>1</v>
      </c>
      <c r="F27" s="72">
        <v>1</v>
      </c>
      <c r="G27" s="72">
        <v>1</v>
      </c>
      <c r="H27" s="72">
        <v>1</v>
      </c>
      <c r="I27" s="72">
        <v>1</v>
      </c>
      <c r="J27" s="72">
        <v>1</v>
      </c>
      <c r="K27" s="72">
        <v>1</v>
      </c>
      <c r="L27" s="72">
        <v>1</v>
      </c>
      <c r="M27" s="72">
        <v>1</v>
      </c>
      <c r="N27" s="72">
        <v>1</v>
      </c>
      <c r="O27" s="73"/>
      <c r="P27" s="72"/>
      <c r="Q27" s="74"/>
      <c r="R27" s="75">
        <v>0.5850115740740741</v>
      </c>
      <c r="S27" s="76">
        <f t="shared" si="2"/>
        <v>0.16209490740740745</v>
      </c>
      <c r="T27" s="77">
        <f t="shared" si="1"/>
        <v>11</v>
      </c>
      <c r="U27" s="78"/>
      <c r="V27" s="78"/>
    </row>
    <row r="28" spans="1:22" s="52" customFormat="1" ht="12.75">
      <c r="A28" s="69">
        <f>Equipos!A28</f>
        <v>18</v>
      </c>
      <c r="B28" s="70" t="str">
        <f>Equipos!B28</f>
        <v>BOMBEIROS CORUÑA PRO-3</v>
      </c>
      <c r="C28" s="71">
        <v>0.42291666666666666</v>
      </c>
      <c r="D28" s="72">
        <v>1</v>
      </c>
      <c r="E28" s="72">
        <v>1</v>
      </c>
      <c r="F28" s="72">
        <v>1</v>
      </c>
      <c r="G28" s="72">
        <v>1</v>
      </c>
      <c r="H28" s="72">
        <v>1</v>
      </c>
      <c r="I28" s="72">
        <v>1</v>
      </c>
      <c r="J28" s="72">
        <v>1</v>
      </c>
      <c r="K28" s="72">
        <v>1</v>
      </c>
      <c r="L28" s="72">
        <v>1</v>
      </c>
      <c r="M28" s="72">
        <v>1</v>
      </c>
      <c r="N28" s="72">
        <v>1</v>
      </c>
      <c r="O28" s="73"/>
      <c r="P28" s="72"/>
      <c r="Q28" s="74"/>
      <c r="R28" s="75">
        <v>0.5744097222222222</v>
      </c>
      <c r="S28" s="76">
        <f t="shared" si="2"/>
        <v>0.15149305555555553</v>
      </c>
      <c r="T28" s="77">
        <f t="shared" si="1"/>
        <v>11</v>
      </c>
      <c r="U28" s="78"/>
      <c r="V28" s="78"/>
    </row>
    <row r="29" spans="1:22" s="52" customFormat="1" ht="12.75">
      <c r="A29" s="69">
        <f>Equipos!A29</f>
        <v>19</v>
      </c>
      <c r="B29" s="70" t="str">
        <f>Equipos!B29</f>
        <v>Bimont-Nutrisport Vidaraid</v>
      </c>
      <c r="C29" s="71">
        <v>0.42291666666666666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72">
        <v>1</v>
      </c>
      <c r="J29" s="72">
        <v>1</v>
      </c>
      <c r="K29" s="72">
        <v>1</v>
      </c>
      <c r="L29" s="72">
        <v>1</v>
      </c>
      <c r="M29" s="72">
        <v>1</v>
      </c>
      <c r="N29" s="72">
        <v>1</v>
      </c>
      <c r="O29" s="73"/>
      <c r="P29" s="72"/>
      <c r="Q29" s="74"/>
      <c r="R29" s="75">
        <v>0.5231134259259259</v>
      </c>
      <c r="S29" s="76">
        <f t="shared" si="2"/>
        <v>0.10019675925925925</v>
      </c>
      <c r="T29" s="77">
        <f t="shared" si="1"/>
        <v>11</v>
      </c>
      <c r="U29" s="78"/>
      <c r="V29" s="78"/>
    </row>
    <row r="30" spans="1:22" s="52" customFormat="1" ht="12.75">
      <c r="A30" s="69">
        <f>Equipos!A30</f>
        <v>20</v>
      </c>
      <c r="B30" s="70" t="str">
        <f>Equipos!B30</f>
        <v>MERIDA BIKES-IMPERDIBLE</v>
      </c>
      <c r="C30" s="71">
        <v>0.42291666666666666</v>
      </c>
      <c r="D30" s="72">
        <v>1</v>
      </c>
      <c r="E30" s="72">
        <v>1</v>
      </c>
      <c r="F30" s="72">
        <v>1</v>
      </c>
      <c r="G30" s="72">
        <v>1</v>
      </c>
      <c r="H30" s="72">
        <v>1</v>
      </c>
      <c r="I30" s="72">
        <v>1</v>
      </c>
      <c r="J30" s="72">
        <v>1</v>
      </c>
      <c r="K30" s="72">
        <v>1</v>
      </c>
      <c r="L30" s="72">
        <v>1</v>
      </c>
      <c r="M30" s="72">
        <v>1</v>
      </c>
      <c r="N30" s="72">
        <v>1</v>
      </c>
      <c r="O30" s="73"/>
      <c r="P30" s="72"/>
      <c r="Q30" s="74"/>
      <c r="R30" s="75">
        <v>0.5500347222222223</v>
      </c>
      <c r="S30" s="76">
        <f t="shared" si="2"/>
        <v>0.1271180555555556</v>
      </c>
      <c r="T30" s="77">
        <f t="shared" si="1"/>
        <v>11</v>
      </c>
      <c r="U30" s="78"/>
      <c r="V30" s="78"/>
    </row>
    <row r="31" spans="1:22" s="52" customFormat="1" ht="12.75">
      <c r="A31" s="69">
        <f>Equipos!A31</f>
        <v>21</v>
      </c>
      <c r="B31" s="70" t="str">
        <f>Equipos!B31</f>
        <v>KELTOI</v>
      </c>
      <c r="C31" s="71">
        <v>0.42291666666666666</v>
      </c>
      <c r="D31" s="72">
        <v>1</v>
      </c>
      <c r="E31" s="72">
        <v>1</v>
      </c>
      <c r="F31" s="72">
        <v>1</v>
      </c>
      <c r="G31" s="72">
        <v>1</v>
      </c>
      <c r="H31" s="72">
        <v>1</v>
      </c>
      <c r="I31" s="72">
        <v>1</v>
      </c>
      <c r="J31" s="72">
        <v>1</v>
      </c>
      <c r="K31" s="72">
        <v>1</v>
      </c>
      <c r="L31" s="72">
        <v>1</v>
      </c>
      <c r="M31" s="72">
        <v>1</v>
      </c>
      <c r="N31" s="72">
        <v>1</v>
      </c>
      <c r="O31" s="73"/>
      <c r="P31" s="72"/>
      <c r="Q31" s="74"/>
      <c r="R31" s="75">
        <v>0.5692476851851852</v>
      </c>
      <c r="S31" s="76">
        <f t="shared" si="2"/>
        <v>0.14633101851851854</v>
      </c>
      <c r="T31" s="77">
        <f t="shared" si="1"/>
        <v>11</v>
      </c>
      <c r="U31" s="78"/>
      <c r="V31" s="78"/>
    </row>
    <row r="32" spans="1:22" s="52" customFormat="1" ht="12.75">
      <c r="A32" s="69">
        <f>Equipos!A32</f>
        <v>23</v>
      </c>
      <c r="B32" s="70" t="str">
        <f>Equipos!B32</f>
        <v>SEO SIMPLIFICA</v>
      </c>
      <c r="C32" s="71">
        <v>0.42291666666666666</v>
      </c>
      <c r="D32" s="72">
        <v>1</v>
      </c>
      <c r="E32" s="72">
        <v>1</v>
      </c>
      <c r="F32" s="72">
        <v>1</v>
      </c>
      <c r="G32" s="72">
        <v>1</v>
      </c>
      <c r="H32" s="72">
        <v>1</v>
      </c>
      <c r="I32" s="72">
        <v>1</v>
      </c>
      <c r="J32" s="72">
        <v>1</v>
      </c>
      <c r="K32" s="72">
        <v>1</v>
      </c>
      <c r="L32" s="72">
        <v>1</v>
      </c>
      <c r="M32" s="72">
        <v>1</v>
      </c>
      <c r="N32" s="72">
        <v>1</v>
      </c>
      <c r="O32" s="73"/>
      <c r="P32" s="72"/>
      <c r="Q32" s="74"/>
      <c r="R32" s="75">
        <v>0.5336574074074074</v>
      </c>
      <c r="S32" s="76">
        <f t="shared" si="2"/>
        <v>0.11074074074074075</v>
      </c>
      <c r="T32" s="77">
        <f t="shared" si="1"/>
        <v>11</v>
      </c>
      <c r="U32" s="78"/>
      <c r="V32" s="78"/>
    </row>
    <row r="33" spans="1:22" s="52" customFormat="1" ht="12.75">
      <c r="A33" s="69">
        <f>Equipos!A33</f>
        <v>24</v>
      </c>
      <c r="B33" s="70" t="str">
        <f>Equipos!B33</f>
        <v>Roqsport.com</v>
      </c>
      <c r="C33" s="71">
        <v>0.42291666666666666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72"/>
      <c r="Q33" s="74"/>
      <c r="R33" s="75" t="s">
        <v>92</v>
      </c>
      <c r="S33" s="76" t="s">
        <v>92</v>
      </c>
      <c r="T33" s="77">
        <f t="shared" si="1"/>
        <v>0</v>
      </c>
      <c r="U33" s="78"/>
      <c r="V33" s="78"/>
    </row>
  </sheetData>
  <sheetProtection/>
  <conditionalFormatting sqref="D11:P33">
    <cfRule type="cellIs" priority="2" dxfId="8" operator="greaterThan" stopIfTrue="1">
      <formula>0</formula>
    </cfRule>
  </conditionalFormatting>
  <conditionalFormatting sqref="R11:S33">
    <cfRule type="cellIs" priority="3" dxfId="7" operator="lessThanOrEqual" stopIfTrue="1">
      <formula>0</formula>
    </cfRule>
  </conditionalFormatting>
  <printOptions horizontalCentered="1" verticalCentered="1"/>
  <pageMargins left="0.2361111111111111" right="0.2361111111111111" top="0.19652777777777777" bottom="0.1576388888888888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="80" zoomScaleNormal="80" zoomScalePageLayoutView="0" workbookViewId="0" topLeftCell="A1">
      <selection activeCell="AB42" sqref="AB42"/>
    </sheetView>
  </sheetViews>
  <sheetFormatPr defaultColWidth="11.421875" defaultRowHeight="12.75"/>
  <cols>
    <col min="1" max="1" width="7.421875" style="38" customWidth="1"/>
    <col min="2" max="2" width="13.28125" style="39" customWidth="1"/>
    <col min="3" max="3" width="7.7109375" style="38" customWidth="1"/>
    <col min="4" max="29" width="6.7109375" style="38" customWidth="1"/>
    <col min="30" max="30" width="3.140625" style="38" customWidth="1"/>
    <col min="31" max="31" width="9.28125" style="40" customWidth="1"/>
    <col min="32" max="32" width="8.57421875" style="38" customWidth="1"/>
    <col min="33" max="33" width="8.8515625" style="41" customWidth="1"/>
    <col min="34" max="34" width="9.421875" style="38" customWidth="1"/>
    <col min="35" max="36" width="8.140625" style="7" customWidth="1"/>
    <col min="37" max="16384" width="11.421875" style="7" customWidth="1"/>
  </cols>
  <sheetData>
    <row r="1" spans="1:34" ht="30" customHeight="1">
      <c r="A1" s="4"/>
      <c r="B1" s="42" t="str">
        <f>Equipos!B1</f>
        <v>Somozas Extreme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3"/>
      <c r="AE1" s="43"/>
      <c r="AF1" s="43"/>
      <c r="AG1" s="43" t="str">
        <f>Equipos!K1</f>
        <v>Liga Española de Raids de Aventura 2011</v>
      </c>
      <c r="AH1" s="43"/>
    </row>
    <row r="2" spans="1:34" ht="42" customHeight="1">
      <c r="A2" s="44"/>
      <c r="B2" s="45" t="s">
        <v>40</v>
      </c>
      <c r="C2" s="44"/>
      <c r="D2" s="44"/>
      <c r="E2" s="44"/>
      <c r="F2" s="44"/>
      <c r="G2" s="44"/>
      <c r="H2" s="46"/>
      <c r="I2" s="44"/>
      <c r="J2" s="44"/>
      <c r="K2" s="44"/>
      <c r="L2" s="44"/>
      <c r="M2" s="4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8" t="s">
        <v>16</v>
      </c>
      <c r="AE2" s="49"/>
      <c r="AF2" s="50"/>
      <c r="AG2" s="7"/>
      <c r="AH2" s="7"/>
    </row>
    <row r="3" spans="1:34" ht="12.75" customHeight="1" hidden="1">
      <c r="A3" s="44"/>
      <c r="B3" s="51"/>
      <c r="C3" s="44"/>
      <c r="D3" s="44"/>
      <c r="E3" s="44"/>
      <c r="F3" s="44"/>
      <c r="G3" s="44"/>
      <c r="H3" s="46"/>
      <c r="I3" s="44"/>
      <c r="J3" s="44"/>
      <c r="K3" s="44"/>
      <c r="L3" s="44"/>
      <c r="M3" s="47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8"/>
      <c r="AE3" s="49"/>
      <c r="AF3" s="50"/>
      <c r="AG3" s="7"/>
      <c r="AH3" s="7"/>
    </row>
    <row r="4" spans="1:31" s="13" customFormat="1" ht="12">
      <c r="A4" s="12"/>
      <c r="B4" s="52"/>
      <c r="C4" s="53" t="s">
        <v>17</v>
      </c>
      <c r="D4" s="54">
        <v>1</v>
      </c>
      <c r="E4" s="55" t="s">
        <v>18</v>
      </c>
      <c r="F4" s="55" t="s">
        <v>19</v>
      </c>
      <c r="G4" s="55" t="s">
        <v>20</v>
      </c>
      <c r="H4" s="55" t="s">
        <v>21</v>
      </c>
      <c r="I4" s="55" t="s">
        <v>22</v>
      </c>
      <c r="J4" s="55" t="s">
        <v>23</v>
      </c>
      <c r="K4" s="55" t="s">
        <v>26</v>
      </c>
      <c r="L4" s="55" t="s">
        <v>27</v>
      </c>
      <c r="M4" s="55" t="s">
        <v>41</v>
      </c>
      <c r="N4" s="55" t="s">
        <v>42</v>
      </c>
      <c r="O4" s="55" t="s">
        <v>43</v>
      </c>
      <c r="P4" s="55" t="s">
        <v>44</v>
      </c>
      <c r="Q4" s="55" t="s">
        <v>45</v>
      </c>
      <c r="R4" s="55"/>
      <c r="S4" s="55"/>
      <c r="T4" s="55" t="s">
        <v>46</v>
      </c>
      <c r="U4" s="55" t="s">
        <v>47</v>
      </c>
      <c r="V4" s="55"/>
      <c r="W4" s="55"/>
      <c r="X4" s="55" t="s">
        <v>48</v>
      </c>
      <c r="Y4" s="55" t="s">
        <v>46</v>
      </c>
      <c r="Z4" s="55"/>
      <c r="AA4" s="55" t="s">
        <v>45</v>
      </c>
      <c r="AB4" s="55"/>
      <c r="AC4" s="55"/>
      <c r="AD4" s="56"/>
      <c r="AE4" s="16"/>
    </row>
    <row r="5" spans="1:31" s="13" customFormat="1" ht="12.75">
      <c r="A5" s="12"/>
      <c r="C5" s="53" t="s">
        <v>29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14" t="s">
        <v>49</v>
      </c>
      <c r="V5" s="114"/>
      <c r="W5" s="114"/>
      <c r="X5" s="114"/>
      <c r="Y5" s="58"/>
      <c r="Z5" s="58"/>
      <c r="AA5" s="58"/>
      <c r="AB5" s="58"/>
      <c r="AC5" s="58"/>
      <c r="AD5" s="56"/>
      <c r="AE5" s="12"/>
    </row>
    <row r="6" spans="1:31" s="13" customFormat="1" ht="10.5">
      <c r="A6" s="12"/>
      <c r="B6" s="59"/>
      <c r="C6" s="60" t="s">
        <v>30</v>
      </c>
      <c r="D6" s="55" t="s">
        <v>41</v>
      </c>
      <c r="E6" s="55" t="s">
        <v>42</v>
      </c>
      <c r="F6" s="55" t="s">
        <v>43</v>
      </c>
      <c r="G6" s="55" t="s">
        <v>44</v>
      </c>
      <c r="H6" s="55" t="s">
        <v>45</v>
      </c>
      <c r="I6" s="55" t="s">
        <v>47</v>
      </c>
      <c r="J6" s="55" t="s">
        <v>48</v>
      </c>
      <c r="K6" s="55" t="s">
        <v>50</v>
      </c>
      <c r="L6" s="55" t="s">
        <v>46</v>
      </c>
      <c r="M6" s="55" t="s">
        <v>51</v>
      </c>
      <c r="N6" s="55" t="s">
        <v>28</v>
      </c>
      <c r="O6" s="55" t="s">
        <v>52</v>
      </c>
      <c r="P6" s="55" t="s">
        <v>53</v>
      </c>
      <c r="Q6" s="55" t="s">
        <v>54</v>
      </c>
      <c r="R6" s="55" t="s">
        <v>55</v>
      </c>
      <c r="S6" s="55" t="s">
        <v>56</v>
      </c>
      <c r="T6" s="55" t="s">
        <v>57</v>
      </c>
      <c r="U6" s="55" t="s">
        <v>58</v>
      </c>
      <c r="V6" s="55" t="s">
        <v>59</v>
      </c>
      <c r="W6" s="55" t="s">
        <v>60</v>
      </c>
      <c r="X6" s="55" t="s">
        <v>61</v>
      </c>
      <c r="Y6" s="55" t="s">
        <v>62</v>
      </c>
      <c r="Z6" s="55" t="s">
        <v>63</v>
      </c>
      <c r="AA6" s="55" t="s">
        <v>64</v>
      </c>
      <c r="AB6" s="55" t="s">
        <v>65</v>
      </c>
      <c r="AC6" s="55" t="s">
        <v>66</v>
      </c>
      <c r="AD6" s="61"/>
      <c r="AE6" s="12"/>
    </row>
    <row r="7" spans="1:31" s="13" customFormat="1" ht="12.75">
      <c r="A7" s="12"/>
      <c r="B7" s="62" t="s">
        <v>34</v>
      </c>
      <c r="C7" s="53" t="s">
        <v>35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>
        <v>20</v>
      </c>
      <c r="J7" s="63">
        <v>10</v>
      </c>
      <c r="K7" s="63"/>
      <c r="L7" s="63">
        <v>10</v>
      </c>
      <c r="M7" s="63">
        <v>10</v>
      </c>
      <c r="N7" s="63">
        <v>10</v>
      </c>
      <c r="O7" s="63">
        <v>10</v>
      </c>
      <c r="P7" s="63">
        <v>10</v>
      </c>
      <c r="Q7" s="63">
        <v>10</v>
      </c>
      <c r="R7" s="63">
        <v>10</v>
      </c>
      <c r="S7" s="63">
        <v>10</v>
      </c>
      <c r="T7" s="63"/>
      <c r="U7" s="63">
        <v>10</v>
      </c>
      <c r="V7" s="63"/>
      <c r="W7" s="63"/>
      <c r="X7" s="63">
        <v>10</v>
      </c>
      <c r="Y7" s="63"/>
      <c r="Z7" s="63"/>
      <c r="AA7" s="63">
        <v>10</v>
      </c>
      <c r="AB7" s="63">
        <v>10</v>
      </c>
      <c r="AC7" s="63">
        <v>10</v>
      </c>
      <c r="AD7" s="56"/>
      <c r="AE7" s="16"/>
    </row>
    <row r="8" spans="31:34" ht="11.25">
      <c r="AE8" s="38"/>
      <c r="AF8" s="7"/>
      <c r="AG8" s="7"/>
      <c r="AH8" s="7"/>
    </row>
    <row r="9" spans="31:34" ht="11.25" hidden="1">
      <c r="AE9" s="38"/>
      <c r="AF9" s="7"/>
      <c r="AG9" s="7"/>
      <c r="AH9" s="7"/>
    </row>
    <row r="10" spans="1:34" ht="12" customHeight="1">
      <c r="A10" s="64" t="str">
        <f>Equipos!A10</f>
        <v>Dorsal</v>
      </c>
      <c r="B10" s="65" t="str">
        <f>Equipos!B10</f>
        <v>CATEGORIA  ****</v>
      </c>
      <c r="C10" s="66" t="s">
        <v>36</v>
      </c>
      <c r="D10" s="67">
        <f aca="true" t="shared" si="0" ref="D10:Q10">D4</f>
        <v>1</v>
      </c>
      <c r="E10" s="67" t="str">
        <f t="shared" si="0"/>
        <v>2</v>
      </c>
      <c r="F10" s="67" t="str">
        <f t="shared" si="0"/>
        <v>3</v>
      </c>
      <c r="G10" s="67" t="str">
        <f t="shared" si="0"/>
        <v>4</v>
      </c>
      <c r="H10" s="67" t="str">
        <f t="shared" si="0"/>
        <v>5</v>
      </c>
      <c r="I10" s="67" t="str">
        <f t="shared" si="0"/>
        <v>6</v>
      </c>
      <c r="J10" s="67" t="str">
        <f t="shared" si="0"/>
        <v>7</v>
      </c>
      <c r="K10" s="67" t="str">
        <f t="shared" si="0"/>
        <v>10</v>
      </c>
      <c r="L10" s="67" t="str">
        <f t="shared" si="0"/>
        <v>11</v>
      </c>
      <c r="M10" s="67" t="str">
        <f t="shared" si="0"/>
        <v>12</v>
      </c>
      <c r="N10" s="67" t="str">
        <f t="shared" si="0"/>
        <v>13</v>
      </c>
      <c r="O10" s="67" t="str">
        <f t="shared" si="0"/>
        <v>14</v>
      </c>
      <c r="P10" s="67" t="str">
        <f t="shared" si="0"/>
        <v>15</v>
      </c>
      <c r="Q10" s="67" t="str">
        <f t="shared" si="0"/>
        <v>16</v>
      </c>
      <c r="R10" s="67"/>
      <c r="S10" s="67"/>
      <c r="T10" s="67" t="str">
        <f>T4</f>
        <v>19</v>
      </c>
      <c r="U10" s="67" t="str">
        <f>U4</f>
        <v>17</v>
      </c>
      <c r="V10" s="67"/>
      <c r="W10" s="67"/>
      <c r="X10" s="67" t="str">
        <f>X4</f>
        <v>18</v>
      </c>
      <c r="Y10" s="67" t="str">
        <f>Y4</f>
        <v>19</v>
      </c>
      <c r="Z10" s="67"/>
      <c r="AA10" s="67" t="str">
        <f>AA4</f>
        <v>16</v>
      </c>
      <c r="AB10" s="67"/>
      <c r="AC10" s="67"/>
      <c r="AD10" s="68"/>
      <c r="AE10" s="67" t="s">
        <v>37</v>
      </c>
      <c r="AF10" s="67" t="s">
        <v>38</v>
      </c>
      <c r="AG10" s="67" t="s">
        <v>39</v>
      </c>
      <c r="AH10" s="66" t="s">
        <v>93</v>
      </c>
    </row>
    <row r="11" spans="1:35" s="52" customFormat="1" ht="13.5">
      <c r="A11" s="69">
        <f>Equipos!A11</f>
        <v>1</v>
      </c>
      <c r="B11" s="70" t="str">
        <f>Equipos!B11</f>
        <v>TEAM FINLAND</v>
      </c>
      <c r="C11" s="79">
        <f>'Tiempos E-1'!R11</f>
        <v>0.5244675925925926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72">
        <v>1</v>
      </c>
      <c r="M11" s="72">
        <v>1</v>
      </c>
      <c r="N11" s="72">
        <v>1</v>
      </c>
      <c r="O11" s="72">
        <v>1</v>
      </c>
      <c r="P11" s="72">
        <v>1</v>
      </c>
      <c r="Q11" s="72">
        <v>1</v>
      </c>
      <c r="R11" s="72">
        <v>1</v>
      </c>
      <c r="S11" s="72">
        <v>1</v>
      </c>
      <c r="T11" s="72">
        <v>1</v>
      </c>
      <c r="U11" s="72">
        <v>1</v>
      </c>
      <c r="V11" s="80"/>
      <c r="W11" s="80"/>
      <c r="X11" s="72">
        <v>1</v>
      </c>
      <c r="Y11" s="72">
        <v>1</v>
      </c>
      <c r="Z11" s="72">
        <v>1</v>
      </c>
      <c r="AA11" s="72">
        <v>1</v>
      </c>
      <c r="AB11" s="72">
        <v>1</v>
      </c>
      <c r="AC11" s="72">
        <v>1</v>
      </c>
      <c r="AD11" s="74"/>
      <c r="AE11" s="81">
        <v>0.8993171296296296</v>
      </c>
      <c r="AF11" s="82">
        <v>0.005555555555555556</v>
      </c>
      <c r="AG11" s="83">
        <f aca="true" t="shared" si="1" ref="AG11:AG16">AE11-C11-AF11</f>
        <v>0.3692939814814815</v>
      </c>
      <c r="AH11" s="77">
        <f aca="true" t="shared" si="2" ref="AH11:AH33">SUM(D11:AC11)</f>
        <v>24</v>
      </c>
      <c r="AI11" s="84"/>
    </row>
    <row r="12" spans="1:35" s="52" customFormat="1" ht="13.5">
      <c r="A12" s="69">
        <f>Equipos!A12</f>
        <v>2</v>
      </c>
      <c r="B12" s="70" t="str">
        <f>Equipos!B12</f>
        <v>CLUBE PRAÇAS DA ARMADA</v>
      </c>
      <c r="C12" s="79">
        <f>'Tiempos E-1'!R12</f>
        <v>0.5362037037037037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72">
        <v>1</v>
      </c>
      <c r="J12" s="72">
        <v>1</v>
      </c>
      <c r="K12" s="72">
        <v>1</v>
      </c>
      <c r="L12" s="72">
        <v>1</v>
      </c>
      <c r="M12" s="72">
        <v>1</v>
      </c>
      <c r="N12" s="72">
        <v>1</v>
      </c>
      <c r="O12" s="72">
        <v>1</v>
      </c>
      <c r="P12" s="72">
        <v>1</v>
      </c>
      <c r="Q12" s="72">
        <v>1</v>
      </c>
      <c r="R12" s="72">
        <v>1</v>
      </c>
      <c r="S12" s="72">
        <v>1</v>
      </c>
      <c r="T12" s="72">
        <v>1</v>
      </c>
      <c r="U12" s="72">
        <v>1</v>
      </c>
      <c r="V12" s="80"/>
      <c r="W12" s="80"/>
      <c r="X12" s="72">
        <v>1</v>
      </c>
      <c r="Y12" s="72">
        <v>1</v>
      </c>
      <c r="Z12" s="72">
        <v>1</v>
      </c>
      <c r="AA12" s="72">
        <v>1</v>
      </c>
      <c r="AB12" s="72">
        <v>1</v>
      </c>
      <c r="AC12" s="72">
        <v>1</v>
      </c>
      <c r="AD12" s="74"/>
      <c r="AE12" s="81">
        <v>1.0004166666666667</v>
      </c>
      <c r="AF12" s="82">
        <v>0.007638888888888889</v>
      </c>
      <c r="AG12" s="83">
        <f t="shared" si="1"/>
        <v>0.45657407407407413</v>
      </c>
      <c r="AH12" s="77">
        <f t="shared" si="2"/>
        <v>24</v>
      </c>
      <c r="AI12" s="84"/>
    </row>
    <row r="13" spans="1:35" s="52" customFormat="1" ht="13.5">
      <c r="A13" s="69">
        <f>Equipos!A13</f>
        <v>3</v>
      </c>
      <c r="B13" s="70" t="str">
        <f>Equipos!B13</f>
        <v>www.mundoraider.com-Magerit</v>
      </c>
      <c r="C13" s="79">
        <f>'Tiempos E-1'!R13</f>
        <v>0.5702662037037037</v>
      </c>
      <c r="D13" s="72">
        <v>1</v>
      </c>
      <c r="E13" s="72">
        <v>1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>
        <v>1</v>
      </c>
      <c r="L13" s="72">
        <v>1</v>
      </c>
      <c r="M13" s="72">
        <v>1</v>
      </c>
      <c r="N13" s="72"/>
      <c r="O13" s="72">
        <v>1</v>
      </c>
      <c r="P13" s="72">
        <v>1</v>
      </c>
      <c r="Q13" s="72">
        <v>1</v>
      </c>
      <c r="R13" s="72">
        <v>1</v>
      </c>
      <c r="S13" s="72">
        <v>1</v>
      </c>
      <c r="T13" s="72">
        <v>1</v>
      </c>
      <c r="U13" s="72">
        <v>1</v>
      </c>
      <c r="V13" s="80"/>
      <c r="W13" s="80"/>
      <c r="X13" s="72">
        <v>1</v>
      </c>
      <c r="Y13" s="72">
        <v>1</v>
      </c>
      <c r="Z13" s="72">
        <v>1</v>
      </c>
      <c r="AA13" s="72">
        <v>1</v>
      </c>
      <c r="AB13" s="72">
        <v>1</v>
      </c>
      <c r="AC13" s="72">
        <v>1</v>
      </c>
      <c r="AD13" s="74"/>
      <c r="AE13" s="81">
        <v>1.065162037037037</v>
      </c>
      <c r="AF13" s="82">
        <v>0.005555555555555556</v>
      </c>
      <c r="AG13" s="83">
        <f t="shared" si="1"/>
        <v>0.48934027777777767</v>
      </c>
      <c r="AH13" s="77">
        <f t="shared" si="2"/>
        <v>23</v>
      </c>
      <c r="AI13" s="84"/>
    </row>
    <row r="14" spans="1:35" s="52" customFormat="1" ht="13.5">
      <c r="A14" s="69">
        <f>Equipos!A14</f>
        <v>4</v>
      </c>
      <c r="B14" s="70" t="str">
        <f>Equipos!B14</f>
        <v>TURISMODEPRIEGO.COM</v>
      </c>
      <c r="C14" s="79">
        <f>'Tiempos E-1'!R14</f>
        <v>0.5282060185185186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1</v>
      </c>
      <c r="N14" s="72">
        <v>1</v>
      </c>
      <c r="O14" s="72">
        <v>1</v>
      </c>
      <c r="P14" s="72">
        <v>1</v>
      </c>
      <c r="Q14" s="72">
        <v>1</v>
      </c>
      <c r="R14" s="72">
        <v>1</v>
      </c>
      <c r="S14" s="72">
        <v>1</v>
      </c>
      <c r="T14" s="72">
        <v>1</v>
      </c>
      <c r="U14" s="72">
        <v>1</v>
      </c>
      <c r="V14" s="80"/>
      <c r="W14" s="80"/>
      <c r="X14" s="72">
        <v>1</v>
      </c>
      <c r="Y14" s="72">
        <v>1</v>
      </c>
      <c r="Z14" s="72">
        <v>1</v>
      </c>
      <c r="AA14" s="72">
        <v>1</v>
      </c>
      <c r="AB14" s="72">
        <v>1</v>
      </c>
      <c r="AC14" s="72">
        <v>1</v>
      </c>
      <c r="AD14" s="74"/>
      <c r="AE14" s="81">
        <v>1.0180671296296295</v>
      </c>
      <c r="AF14" s="82">
        <v>0.003472222222222222</v>
      </c>
      <c r="AG14" s="83">
        <f t="shared" si="1"/>
        <v>0.48638888888888876</v>
      </c>
      <c r="AH14" s="77">
        <f t="shared" si="2"/>
        <v>24</v>
      </c>
      <c r="AI14" s="84"/>
    </row>
    <row r="15" spans="1:35" s="52" customFormat="1" ht="13.5">
      <c r="A15" s="69">
        <f>Equipos!A15</f>
        <v>5</v>
      </c>
      <c r="B15" s="70" t="str">
        <f>Equipos!B15</f>
        <v>MONTAÑA FERROL ELITE</v>
      </c>
      <c r="C15" s="79">
        <f>'Tiempos E-1'!R15</f>
        <v>0.5491203703703704</v>
      </c>
      <c r="D15" s="72">
        <v>1</v>
      </c>
      <c r="E15" s="72">
        <v>1</v>
      </c>
      <c r="F15" s="72">
        <v>1</v>
      </c>
      <c r="G15" s="72">
        <v>1</v>
      </c>
      <c r="H15" s="72">
        <v>1</v>
      </c>
      <c r="I15" s="72">
        <v>1</v>
      </c>
      <c r="J15" s="72">
        <v>1</v>
      </c>
      <c r="K15" s="72">
        <v>1</v>
      </c>
      <c r="L15" s="72">
        <v>1</v>
      </c>
      <c r="M15" s="72">
        <v>1</v>
      </c>
      <c r="N15" s="72">
        <v>1</v>
      </c>
      <c r="O15" s="72">
        <v>1</v>
      </c>
      <c r="P15" s="72">
        <v>1</v>
      </c>
      <c r="Q15" s="72">
        <v>1</v>
      </c>
      <c r="R15" s="72">
        <v>1</v>
      </c>
      <c r="S15" s="72">
        <v>1</v>
      </c>
      <c r="T15" s="72">
        <v>1</v>
      </c>
      <c r="U15" s="72">
        <v>1</v>
      </c>
      <c r="V15" s="80"/>
      <c r="W15" s="80"/>
      <c r="X15" s="72">
        <v>1</v>
      </c>
      <c r="Y15" s="72">
        <v>1</v>
      </c>
      <c r="Z15" s="72">
        <v>1</v>
      </c>
      <c r="AA15" s="72">
        <v>1</v>
      </c>
      <c r="AB15" s="72">
        <v>1</v>
      </c>
      <c r="AC15" s="72">
        <v>1</v>
      </c>
      <c r="AD15" s="74"/>
      <c r="AE15" s="81">
        <v>1.0678819444444445</v>
      </c>
      <c r="AF15" s="82">
        <v>0.006944444444444444</v>
      </c>
      <c r="AG15" s="83">
        <f t="shared" si="1"/>
        <v>0.5118171296296297</v>
      </c>
      <c r="AH15" s="77">
        <f t="shared" si="2"/>
        <v>24</v>
      </c>
      <c r="AI15" s="84"/>
    </row>
    <row r="16" spans="1:35" s="52" customFormat="1" ht="13.5">
      <c r="A16" s="69">
        <f>Equipos!A16</f>
        <v>6</v>
      </c>
      <c r="B16" s="70" t="str">
        <f>Equipos!B16</f>
        <v>Bimbache Extrem LXS</v>
      </c>
      <c r="C16" s="79">
        <f>'Tiempos E-1'!R16</f>
        <v>0.5345833333333333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2">
        <v>1</v>
      </c>
      <c r="M16" s="72">
        <v>1</v>
      </c>
      <c r="N16" s="72">
        <v>1</v>
      </c>
      <c r="O16" s="72">
        <v>1</v>
      </c>
      <c r="P16" s="72">
        <v>1</v>
      </c>
      <c r="Q16" s="72">
        <v>1</v>
      </c>
      <c r="R16" s="72">
        <v>1</v>
      </c>
      <c r="S16" s="72">
        <v>1</v>
      </c>
      <c r="T16" s="72">
        <v>1</v>
      </c>
      <c r="U16" s="72">
        <v>1</v>
      </c>
      <c r="V16" s="80"/>
      <c r="W16" s="80"/>
      <c r="X16" s="72">
        <v>1</v>
      </c>
      <c r="Y16" s="72">
        <v>1</v>
      </c>
      <c r="Z16" s="72">
        <v>1</v>
      </c>
      <c r="AA16" s="72">
        <v>1</v>
      </c>
      <c r="AB16" s="72">
        <v>1</v>
      </c>
      <c r="AC16" s="72">
        <v>1</v>
      </c>
      <c r="AD16" s="74"/>
      <c r="AE16" s="81">
        <v>0.9551967592592593</v>
      </c>
      <c r="AF16" s="82">
        <v>0</v>
      </c>
      <c r="AG16" s="83">
        <f t="shared" si="1"/>
        <v>0.420613425925926</v>
      </c>
      <c r="AH16" s="77">
        <f t="shared" si="2"/>
        <v>24</v>
      </c>
      <c r="AI16" s="84"/>
    </row>
    <row r="17" spans="1:36" s="52" customFormat="1" ht="13.5">
      <c r="A17" s="69">
        <f>Equipos!A17</f>
        <v>7</v>
      </c>
      <c r="B17" s="70" t="str">
        <f>Equipos!B17</f>
        <v>YAENCONTRE.COM-HAGLOFS</v>
      </c>
      <c r="C17" s="79">
        <f>'Tiempos E-1'!R17</f>
        <v>0.5339699074074075</v>
      </c>
      <c r="D17" s="72">
        <v>1</v>
      </c>
      <c r="E17" s="72">
        <v>1</v>
      </c>
      <c r="F17" s="72">
        <v>1</v>
      </c>
      <c r="G17" s="72">
        <v>1</v>
      </c>
      <c r="H17" s="72">
        <v>1</v>
      </c>
      <c r="I17" s="72">
        <v>1</v>
      </c>
      <c r="J17" s="72">
        <v>1</v>
      </c>
      <c r="K17" s="72">
        <v>1</v>
      </c>
      <c r="L17" s="72">
        <v>1</v>
      </c>
      <c r="M17" s="72">
        <v>1</v>
      </c>
      <c r="N17" s="72">
        <v>1</v>
      </c>
      <c r="O17" s="72">
        <v>1</v>
      </c>
      <c r="P17" s="72">
        <v>1</v>
      </c>
      <c r="Q17" s="72">
        <v>1</v>
      </c>
      <c r="R17" s="72"/>
      <c r="S17" s="72"/>
      <c r="T17" s="72">
        <v>1</v>
      </c>
      <c r="U17" s="72"/>
      <c r="V17" s="80"/>
      <c r="W17" s="80"/>
      <c r="X17" s="72"/>
      <c r="Y17" s="72"/>
      <c r="Z17" s="72"/>
      <c r="AA17" s="72"/>
      <c r="AB17" s="72"/>
      <c r="AC17" s="72"/>
      <c r="AD17" s="74"/>
      <c r="AE17" s="81" t="s">
        <v>94</v>
      </c>
      <c r="AF17" s="82">
        <v>0</v>
      </c>
      <c r="AG17" s="83" t="s">
        <v>94</v>
      </c>
      <c r="AH17" s="77">
        <f t="shared" si="2"/>
        <v>15</v>
      </c>
      <c r="AI17" s="84"/>
      <c r="AJ17" s="78"/>
    </row>
    <row r="18" spans="1:36" s="52" customFormat="1" ht="13.5">
      <c r="A18" s="69">
        <f>Equipos!A18</f>
        <v>8</v>
      </c>
      <c r="B18" s="70" t="str">
        <f>Equipos!B18</f>
        <v>GALLAECIA ENDORPHIN</v>
      </c>
      <c r="C18" s="79">
        <f>'Tiempos E-1'!R18</f>
        <v>0.5622569444444444</v>
      </c>
      <c r="D18" s="72">
        <v>1</v>
      </c>
      <c r="E18" s="72">
        <v>1</v>
      </c>
      <c r="F18" s="72">
        <v>1</v>
      </c>
      <c r="G18" s="72">
        <v>1</v>
      </c>
      <c r="H18" s="72">
        <v>1</v>
      </c>
      <c r="I18" s="72">
        <v>1</v>
      </c>
      <c r="J18" s="72">
        <v>1</v>
      </c>
      <c r="K18" s="72">
        <v>1</v>
      </c>
      <c r="L18" s="72">
        <v>1</v>
      </c>
      <c r="M18" s="72">
        <v>1</v>
      </c>
      <c r="N18" s="72"/>
      <c r="O18" s="72">
        <v>1</v>
      </c>
      <c r="P18" s="72">
        <v>1</v>
      </c>
      <c r="Q18" s="72">
        <v>1</v>
      </c>
      <c r="R18" s="72">
        <v>1</v>
      </c>
      <c r="S18" s="72">
        <v>1</v>
      </c>
      <c r="T18" s="72">
        <v>1</v>
      </c>
      <c r="U18" s="72">
        <v>1</v>
      </c>
      <c r="V18" s="80"/>
      <c r="W18" s="80"/>
      <c r="X18" s="72">
        <v>1</v>
      </c>
      <c r="Y18" s="72">
        <v>1</v>
      </c>
      <c r="Z18" s="72">
        <v>1</v>
      </c>
      <c r="AA18" s="72">
        <v>1</v>
      </c>
      <c r="AB18" s="72">
        <v>1</v>
      </c>
      <c r="AC18" s="72">
        <v>1</v>
      </c>
      <c r="AD18" s="74"/>
      <c r="AE18" s="81">
        <v>1.030127314814815</v>
      </c>
      <c r="AF18" s="82">
        <v>0.00625</v>
      </c>
      <c r="AG18" s="83">
        <f aca="true" t="shared" si="3" ref="AG18:AG25">AE18-C18-AF18</f>
        <v>0.4616203703703705</v>
      </c>
      <c r="AH18" s="77">
        <f t="shared" si="2"/>
        <v>23</v>
      </c>
      <c r="AI18" s="84"/>
      <c r="AJ18" s="78"/>
    </row>
    <row r="19" spans="1:36" s="52" customFormat="1" ht="13.5">
      <c r="A19" s="69">
        <f>Equipos!A19</f>
        <v>9</v>
      </c>
      <c r="B19" s="70" t="str">
        <f>Equipos!B19</f>
        <v>ADID TERREX</v>
      </c>
      <c r="C19" s="79">
        <f>'Tiempos E-1'!R19</f>
        <v>0.5247569444444444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J19" s="72">
        <v>1</v>
      </c>
      <c r="K19" s="72">
        <v>1</v>
      </c>
      <c r="L19" s="72">
        <v>1</v>
      </c>
      <c r="M19" s="72">
        <v>1</v>
      </c>
      <c r="N19" s="72">
        <v>1</v>
      </c>
      <c r="O19" s="72">
        <v>1</v>
      </c>
      <c r="P19" s="72">
        <v>1</v>
      </c>
      <c r="Q19" s="72">
        <v>1</v>
      </c>
      <c r="R19" s="72">
        <v>1</v>
      </c>
      <c r="S19" s="72">
        <v>1</v>
      </c>
      <c r="T19" s="72">
        <v>1</v>
      </c>
      <c r="U19" s="72">
        <v>1</v>
      </c>
      <c r="V19" s="80"/>
      <c r="W19" s="80"/>
      <c r="X19" s="72">
        <v>1</v>
      </c>
      <c r="Y19" s="72">
        <v>1</v>
      </c>
      <c r="Z19" s="72">
        <v>1</v>
      </c>
      <c r="AA19" s="72">
        <v>1</v>
      </c>
      <c r="AB19" s="72">
        <v>1</v>
      </c>
      <c r="AC19" s="72">
        <v>1</v>
      </c>
      <c r="AD19" s="74"/>
      <c r="AE19" s="81">
        <v>0.889988425925926</v>
      </c>
      <c r="AF19" s="82">
        <v>0.002777777777777778</v>
      </c>
      <c r="AG19" s="83">
        <f t="shared" si="3"/>
        <v>0.3624537037037038</v>
      </c>
      <c r="AH19" s="77">
        <f t="shared" si="2"/>
        <v>24</v>
      </c>
      <c r="AI19" s="84"/>
      <c r="AJ19" s="78"/>
    </row>
    <row r="20" spans="1:36" s="52" customFormat="1" ht="13.5">
      <c r="A20" s="69">
        <f>Equipos!A20</f>
        <v>10</v>
      </c>
      <c r="B20" s="70" t="str">
        <f>Equipos!B20</f>
        <v>SHERPA-RAID</v>
      </c>
      <c r="C20" s="79">
        <f>'Tiempos E-1'!R20</f>
        <v>0.5332291666666666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1</v>
      </c>
      <c r="K20" s="72">
        <v>1</v>
      </c>
      <c r="L20" s="72">
        <v>1</v>
      </c>
      <c r="M20" s="72">
        <v>1</v>
      </c>
      <c r="N20" s="72">
        <v>1</v>
      </c>
      <c r="O20" s="72">
        <v>1</v>
      </c>
      <c r="P20" s="72">
        <v>1</v>
      </c>
      <c r="Q20" s="72">
        <v>1</v>
      </c>
      <c r="R20" s="72">
        <v>1</v>
      </c>
      <c r="S20" s="72">
        <v>1</v>
      </c>
      <c r="T20" s="72">
        <v>1</v>
      </c>
      <c r="U20" s="72">
        <v>1</v>
      </c>
      <c r="V20" s="80"/>
      <c r="W20" s="80"/>
      <c r="X20" s="72">
        <v>1</v>
      </c>
      <c r="Y20" s="72">
        <v>1</v>
      </c>
      <c r="Z20" s="72">
        <v>1</v>
      </c>
      <c r="AA20" s="72">
        <v>1</v>
      </c>
      <c r="AB20" s="72">
        <v>1</v>
      </c>
      <c r="AC20" s="72">
        <v>1</v>
      </c>
      <c r="AD20" s="74"/>
      <c r="AE20" s="81">
        <v>0.9045138888888888</v>
      </c>
      <c r="AF20" s="82">
        <v>0.004166666666666667</v>
      </c>
      <c r="AG20" s="83">
        <f t="shared" si="3"/>
        <v>0.36711805555555554</v>
      </c>
      <c r="AH20" s="77">
        <f t="shared" si="2"/>
        <v>24</v>
      </c>
      <c r="AI20" s="84"/>
      <c r="AJ20" s="78"/>
    </row>
    <row r="21" spans="1:36" s="52" customFormat="1" ht="13.5">
      <c r="A21" s="69">
        <f>Equipos!A21</f>
        <v>11</v>
      </c>
      <c r="B21" s="70" t="str">
        <f>Equipos!B21</f>
        <v>PEÑA GUARA-HOKO</v>
      </c>
      <c r="C21" s="79">
        <f>'Tiempos E-1'!R21</f>
        <v>0.5227430555555556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2">
        <v>1</v>
      </c>
      <c r="O21" s="72">
        <v>1</v>
      </c>
      <c r="P21" s="72">
        <v>1</v>
      </c>
      <c r="Q21" s="72">
        <v>1</v>
      </c>
      <c r="R21" s="72">
        <v>1</v>
      </c>
      <c r="S21" s="72">
        <v>1</v>
      </c>
      <c r="T21" s="72">
        <v>1</v>
      </c>
      <c r="U21" s="72">
        <v>1</v>
      </c>
      <c r="V21" s="80"/>
      <c r="W21" s="80"/>
      <c r="X21" s="72">
        <v>1</v>
      </c>
      <c r="Y21" s="72">
        <v>1</v>
      </c>
      <c r="Z21" s="72">
        <v>1</v>
      </c>
      <c r="AA21" s="72">
        <v>1</v>
      </c>
      <c r="AB21" s="72">
        <v>1</v>
      </c>
      <c r="AC21" s="72">
        <v>1</v>
      </c>
      <c r="AD21" s="74"/>
      <c r="AE21" s="81">
        <v>0.9363194444444445</v>
      </c>
      <c r="AF21" s="82">
        <v>0.001388888888888889</v>
      </c>
      <c r="AG21" s="83">
        <f t="shared" si="3"/>
        <v>0.41218750000000004</v>
      </c>
      <c r="AH21" s="77">
        <f t="shared" si="2"/>
        <v>24</v>
      </c>
      <c r="AI21" s="84"/>
      <c r="AJ21" s="78"/>
    </row>
    <row r="22" spans="1:36" s="52" customFormat="1" ht="13.5">
      <c r="A22" s="69">
        <f>Equipos!A22</f>
        <v>12</v>
      </c>
      <c r="B22" s="70" t="str">
        <f>Equipos!B22</f>
        <v>GALLAECIA SPOLU</v>
      </c>
      <c r="C22" s="79">
        <f>'Tiempos E-1'!R22</f>
        <v>0.5504976851851852</v>
      </c>
      <c r="D22" s="72">
        <v>1</v>
      </c>
      <c r="E22" s="72">
        <v>1</v>
      </c>
      <c r="F22" s="72">
        <v>1</v>
      </c>
      <c r="G22" s="72">
        <v>1</v>
      </c>
      <c r="H22" s="72">
        <v>1</v>
      </c>
      <c r="I22" s="72">
        <v>1</v>
      </c>
      <c r="J22" s="72">
        <v>1</v>
      </c>
      <c r="K22" s="72">
        <v>1</v>
      </c>
      <c r="L22" s="72">
        <v>1</v>
      </c>
      <c r="M22" s="72">
        <v>1</v>
      </c>
      <c r="N22" s="72">
        <v>1</v>
      </c>
      <c r="O22" s="72">
        <v>1</v>
      </c>
      <c r="P22" s="72">
        <v>1</v>
      </c>
      <c r="Q22" s="72">
        <v>1</v>
      </c>
      <c r="R22" s="72">
        <v>1</v>
      </c>
      <c r="S22" s="72">
        <v>1</v>
      </c>
      <c r="T22" s="72">
        <v>1</v>
      </c>
      <c r="U22" s="72"/>
      <c r="V22" s="80"/>
      <c r="W22" s="80"/>
      <c r="X22" s="72">
        <v>1</v>
      </c>
      <c r="Y22" s="72"/>
      <c r="Z22" s="72"/>
      <c r="AA22" s="72">
        <v>1</v>
      </c>
      <c r="AB22" s="72">
        <v>1</v>
      </c>
      <c r="AC22" s="72">
        <v>1</v>
      </c>
      <c r="AD22" s="74"/>
      <c r="AE22" s="81">
        <v>1.0965162037037037</v>
      </c>
      <c r="AF22" s="82">
        <v>0</v>
      </c>
      <c r="AG22" s="83">
        <f t="shared" si="3"/>
        <v>0.5460185185185186</v>
      </c>
      <c r="AH22" s="77">
        <f t="shared" si="2"/>
        <v>21</v>
      </c>
      <c r="AI22" s="84"/>
      <c r="AJ22" s="78"/>
    </row>
    <row r="23" spans="1:36" s="52" customFormat="1" ht="13.5">
      <c r="A23" s="69">
        <f>Equipos!A23</f>
        <v>13</v>
      </c>
      <c r="B23" s="70" t="str">
        <f>Equipos!B23</f>
        <v>GLOBAZ.PT</v>
      </c>
      <c r="C23" s="79">
        <f>'Tiempos E-1'!R23</f>
        <v>0.562025462962963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72">
        <v>1</v>
      </c>
      <c r="J23" s="72">
        <v>1</v>
      </c>
      <c r="K23" s="72">
        <v>1</v>
      </c>
      <c r="L23" s="72">
        <v>1</v>
      </c>
      <c r="M23" s="72">
        <v>1</v>
      </c>
      <c r="N23" s="72">
        <v>1</v>
      </c>
      <c r="O23" s="72">
        <v>1</v>
      </c>
      <c r="P23" s="72">
        <v>1</v>
      </c>
      <c r="Q23" s="72">
        <v>1</v>
      </c>
      <c r="R23" s="72">
        <v>1</v>
      </c>
      <c r="S23" s="72">
        <v>1</v>
      </c>
      <c r="T23" s="72">
        <v>1</v>
      </c>
      <c r="U23" s="72">
        <v>1</v>
      </c>
      <c r="V23" s="80"/>
      <c r="W23" s="80"/>
      <c r="X23" s="72">
        <v>1</v>
      </c>
      <c r="Y23" s="72">
        <v>1</v>
      </c>
      <c r="Z23" s="72">
        <v>1</v>
      </c>
      <c r="AA23" s="72">
        <v>1</v>
      </c>
      <c r="AB23" s="72">
        <v>1</v>
      </c>
      <c r="AC23" s="72">
        <v>1</v>
      </c>
      <c r="AD23" s="74"/>
      <c r="AE23" s="81">
        <v>1.0442939814814816</v>
      </c>
      <c r="AF23" s="82">
        <v>0.006944444444444444</v>
      </c>
      <c r="AG23" s="83">
        <f t="shared" si="3"/>
        <v>0.4753240740740742</v>
      </c>
      <c r="AH23" s="77">
        <f t="shared" si="2"/>
        <v>24</v>
      </c>
      <c r="AI23" s="84"/>
      <c r="AJ23" s="78"/>
    </row>
    <row r="24" spans="1:36" s="52" customFormat="1" ht="13.5">
      <c r="A24" s="69">
        <f>Equipos!A24</f>
        <v>14</v>
      </c>
      <c r="B24" s="70" t="str">
        <f>Equipos!B24</f>
        <v>AROMON PontevedRAID</v>
      </c>
      <c r="C24" s="79">
        <f>'Tiempos E-1'!R24</f>
        <v>0.5418402777777778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72">
        <v>1</v>
      </c>
      <c r="K24" s="72">
        <v>1</v>
      </c>
      <c r="L24" s="72">
        <v>1</v>
      </c>
      <c r="M24" s="72">
        <v>1</v>
      </c>
      <c r="N24" s="72">
        <v>1</v>
      </c>
      <c r="O24" s="72">
        <v>1</v>
      </c>
      <c r="P24" s="72">
        <v>1</v>
      </c>
      <c r="Q24" s="72">
        <v>1</v>
      </c>
      <c r="R24" s="72">
        <v>1</v>
      </c>
      <c r="S24" s="72">
        <v>1</v>
      </c>
      <c r="T24" s="72">
        <v>1</v>
      </c>
      <c r="U24" s="72">
        <v>1</v>
      </c>
      <c r="V24" s="80"/>
      <c r="W24" s="80"/>
      <c r="X24" s="72">
        <v>1</v>
      </c>
      <c r="Y24" s="72">
        <v>1</v>
      </c>
      <c r="Z24" s="72">
        <v>1</v>
      </c>
      <c r="AA24" s="72">
        <v>1</v>
      </c>
      <c r="AB24" s="72">
        <v>1</v>
      </c>
      <c r="AC24" s="72">
        <v>1</v>
      </c>
      <c r="AD24" s="74"/>
      <c r="AE24" s="81">
        <v>1.045787037037037</v>
      </c>
      <c r="AF24" s="82">
        <v>0.009722222222222222</v>
      </c>
      <c r="AG24" s="83">
        <f t="shared" si="3"/>
        <v>0.494224537037037</v>
      </c>
      <c r="AH24" s="77">
        <f t="shared" si="2"/>
        <v>24</v>
      </c>
      <c r="AI24" s="84"/>
      <c r="AJ24" s="78"/>
    </row>
    <row r="25" spans="1:36" s="52" customFormat="1" ht="13.5">
      <c r="A25" s="69">
        <f>Equipos!A25</f>
        <v>15</v>
      </c>
      <c r="B25" s="70" t="str">
        <f>Equipos!B25</f>
        <v>BOMBEIROS CORUÑA BRIGANTIA</v>
      </c>
      <c r="C25" s="79">
        <f>'Tiempos E-1'!R25</f>
        <v>0.5426157407407407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72">
        <v>1</v>
      </c>
      <c r="J25" s="72">
        <v>1</v>
      </c>
      <c r="K25" s="72">
        <v>1</v>
      </c>
      <c r="L25" s="72">
        <v>1</v>
      </c>
      <c r="M25" s="72">
        <v>1</v>
      </c>
      <c r="N25" s="72">
        <v>1</v>
      </c>
      <c r="O25" s="72">
        <v>1</v>
      </c>
      <c r="P25" s="72">
        <v>1</v>
      </c>
      <c r="Q25" s="72">
        <v>1</v>
      </c>
      <c r="R25" s="72">
        <v>1</v>
      </c>
      <c r="S25" s="72">
        <v>1</v>
      </c>
      <c r="T25" s="72">
        <v>1</v>
      </c>
      <c r="U25" s="72">
        <v>1</v>
      </c>
      <c r="V25" s="80"/>
      <c r="W25" s="80"/>
      <c r="X25" s="72">
        <v>1</v>
      </c>
      <c r="Y25" s="72">
        <v>1</v>
      </c>
      <c r="Z25" s="72">
        <v>1</v>
      </c>
      <c r="AA25" s="72">
        <v>1</v>
      </c>
      <c r="AB25" s="72">
        <v>1</v>
      </c>
      <c r="AC25" s="72">
        <v>1</v>
      </c>
      <c r="AD25" s="74"/>
      <c r="AE25" s="81">
        <v>0.986087962962963</v>
      </c>
      <c r="AF25" s="82">
        <v>0.001388888888888889</v>
      </c>
      <c r="AG25" s="83">
        <f t="shared" si="3"/>
        <v>0.4420833333333334</v>
      </c>
      <c r="AH25" s="77">
        <f t="shared" si="2"/>
        <v>24</v>
      </c>
      <c r="AI25" s="84"/>
      <c r="AJ25" s="78"/>
    </row>
    <row r="26" spans="1:36" s="52" customFormat="1" ht="13.5">
      <c r="A26" s="69">
        <f>Equipos!A26</f>
        <v>16</v>
      </c>
      <c r="B26" s="70" t="str">
        <f>Equipos!B26</f>
        <v>BOMBEIROS CORUÑA CLEMBUTEROL RAID TEAM</v>
      </c>
      <c r="C26" s="79">
        <f>'Tiempos E-1'!R26</f>
        <v>0.5757638888888889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80"/>
      <c r="W26" s="80"/>
      <c r="X26" s="72"/>
      <c r="Y26" s="72"/>
      <c r="Z26" s="72"/>
      <c r="AA26" s="72"/>
      <c r="AB26" s="72"/>
      <c r="AC26" s="72"/>
      <c r="AD26" s="74"/>
      <c r="AE26" s="81" t="s">
        <v>94</v>
      </c>
      <c r="AF26" s="82">
        <v>0</v>
      </c>
      <c r="AG26" s="83" t="s">
        <v>94</v>
      </c>
      <c r="AH26" s="77">
        <f t="shared" si="2"/>
        <v>0</v>
      </c>
      <c r="AI26" s="84"/>
      <c r="AJ26" s="78"/>
    </row>
    <row r="27" spans="1:36" s="52" customFormat="1" ht="13.5">
      <c r="A27" s="69">
        <f>Equipos!A27</f>
        <v>17</v>
      </c>
      <c r="B27" s="70" t="str">
        <f>Equipos!B27</f>
        <v>BOMBEIROS CORUÑA NOROESTE</v>
      </c>
      <c r="C27" s="79">
        <f>'Tiempos E-1'!R27</f>
        <v>0.5850115740740741</v>
      </c>
      <c r="D27" s="72">
        <v>1</v>
      </c>
      <c r="E27" s="72">
        <v>1</v>
      </c>
      <c r="F27" s="72">
        <v>1</v>
      </c>
      <c r="G27" s="72">
        <v>1</v>
      </c>
      <c r="H27" s="72">
        <v>1</v>
      </c>
      <c r="I27" s="72">
        <v>1</v>
      </c>
      <c r="J27" s="72">
        <v>1</v>
      </c>
      <c r="K27" s="72">
        <v>1</v>
      </c>
      <c r="L27" s="72">
        <v>1</v>
      </c>
      <c r="M27" s="72">
        <v>1</v>
      </c>
      <c r="N27" s="72"/>
      <c r="O27" s="72"/>
      <c r="P27" s="72">
        <v>1</v>
      </c>
      <c r="Q27" s="72">
        <v>1</v>
      </c>
      <c r="R27" s="72">
        <v>1</v>
      </c>
      <c r="S27" s="72">
        <v>1</v>
      </c>
      <c r="T27" s="72">
        <v>1</v>
      </c>
      <c r="U27" s="72"/>
      <c r="V27" s="80"/>
      <c r="W27" s="80"/>
      <c r="X27" s="72"/>
      <c r="Y27" s="72"/>
      <c r="Z27" s="72"/>
      <c r="AA27" s="72"/>
      <c r="AB27" s="72"/>
      <c r="AC27" s="72"/>
      <c r="AD27" s="74"/>
      <c r="AE27" s="81" t="s">
        <v>94</v>
      </c>
      <c r="AF27" s="82"/>
      <c r="AG27" s="83" t="s">
        <v>94</v>
      </c>
      <c r="AH27" s="77">
        <f t="shared" si="2"/>
        <v>15</v>
      </c>
      <c r="AI27" s="84"/>
      <c r="AJ27" s="78"/>
    </row>
    <row r="28" spans="1:36" s="52" customFormat="1" ht="13.5">
      <c r="A28" s="69">
        <f>Equipos!A28</f>
        <v>18</v>
      </c>
      <c r="B28" s="70" t="str">
        <f>Equipos!B28</f>
        <v>BOMBEIROS CORUÑA PRO-3</v>
      </c>
      <c r="C28" s="79">
        <f>'Tiempos E-1'!R28</f>
        <v>0.5744097222222222</v>
      </c>
      <c r="D28" s="72">
        <v>1</v>
      </c>
      <c r="E28" s="72">
        <v>1</v>
      </c>
      <c r="F28" s="72">
        <v>1</v>
      </c>
      <c r="G28" s="72">
        <v>1</v>
      </c>
      <c r="H28" s="72">
        <v>1</v>
      </c>
      <c r="I28" s="72">
        <v>1</v>
      </c>
      <c r="J28" s="72">
        <v>1</v>
      </c>
      <c r="K28" s="72">
        <v>1</v>
      </c>
      <c r="L28" s="72">
        <v>1</v>
      </c>
      <c r="M28" s="72">
        <v>1</v>
      </c>
      <c r="N28" s="72"/>
      <c r="O28" s="72">
        <v>1</v>
      </c>
      <c r="P28" s="72">
        <v>1</v>
      </c>
      <c r="Q28" s="72">
        <v>1</v>
      </c>
      <c r="R28" s="72">
        <v>1</v>
      </c>
      <c r="S28" s="72">
        <v>1</v>
      </c>
      <c r="T28" s="72">
        <v>1</v>
      </c>
      <c r="U28" s="72">
        <v>1</v>
      </c>
      <c r="V28" s="80"/>
      <c r="W28" s="80"/>
      <c r="X28" s="72">
        <v>1</v>
      </c>
      <c r="Y28" s="72">
        <v>1</v>
      </c>
      <c r="Z28" s="72">
        <v>1</v>
      </c>
      <c r="AA28" s="72">
        <v>1</v>
      </c>
      <c r="AB28" s="72">
        <v>1</v>
      </c>
      <c r="AC28" s="72">
        <v>1</v>
      </c>
      <c r="AD28" s="74"/>
      <c r="AE28" s="81">
        <v>1.0567939814814815</v>
      </c>
      <c r="AF28" s="82">
        <v>0.004166666666666667</v>
      </c>
      <c r="AG28" s="83">
        <f>AE28-C28-AF28</f>
        <v>0.47821759259259267</v>
      </c>
      <c r="AH28" s="77">
        <f t="shared" si="2"/>
        <v>23</v>
      </c>
      <c r="AI28" s="84"/>
      <c r="AJ28" s="78"/>
    </row>
    <row r="29" spans="1:36" s="52" customFormat="1" ht="13.5">
      <c r="A29" s="69">
        <f>Equipos!A29</f>
        <v>19</v>
      </c>
      <c r="B29" s="70" t="str">
        <f>Equipos!B29</f>
        <v>Bimont-Nutrisport Vidaraid</v>
      </c>
      <c r="C29" s="79">
        <f>'Tiempos E-1'!R29</f>
        <v>0.5231134259259259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72">
        <v>1</v>
      </c>
      <c r="J29" s="72">
        <v>1</v>
      </c>
      <c r="K29" s="72">
        <v>1</v>
      </c>
      <c r="L29" s="72">
        <v>1</v>
      </c>
      <c r="M29" s="72">
        <v>1</v>
      </c>
      <c r="N29" s="72">
        <v>1</v>
      </c>
      <c r="O29" s="72">
        <v>1</v>
      </c>
      <c r="P29" s="72">
        <v>1</v>
      </c>
      <c r="Q29" s="72">
        <v>1</v>
      </c>
      <c r="R29" s="72">
        <v>1</v>
      </c>
      <c r="S29" s="72">
        <v>1</v>
      </c>
      <c r="T29" s="72">
        <v>1</v>
      </c>
      <c r="U29" s="72">
        <v>1</v>
      </c>
      <c r="V29" s="80"/>
      <c r="W29" s="80"/>
      <c r="X29" s="72">
        <v>1</v>
      </c>
      <c r="Y29" s="72">
        <v>1</v>
      </c>
      <c r="Z29" s="72">
        <v>1</v>
      </c>
      <c r="AA29" s="72">
        <v>1</v>
      </c>
      <c r="AB29" s="72">
        <v>1</v>
      </c>
      <c r="AC29" s="72">
        <v>1</v>
      </c>
      <c r="AD29" s="74"/>
      <c r="AE29" s="81">
        <v>0.8825810185185186</v>
      </c>
      <c r="AF29" s="82">
        <v>0.00625</v>
      </c>
      <c r="AG29" s="83">
        <f>AE29-C29-AF29</f>
        <v>0.35321759259259267</v>
      </c>
      <c r="AH29" s="77">
        <f t="shared" si="2"/>
        <v>24</v>
      </c>
      <c r="AI29" s="84"/>
      <c r="AJ29" s="78"/>
    </row>
    <row r="30" spans="1:36" s="52" customFormat="1" ht="13.5">
      <c r="A30" s="69">
        <f>Equipos!A30</f>
        <v>20</v>
      </c>
      <c r="B30" s="70" t="str">
        <f>Equipos!B30</f>
        <v>MERIDA BIKES-IMPERDIBLE</v>
      </c>
      <c r="C30" s="79">
        <f>'Tiempos E-1'!R30</f>
        <v>0.5500347222222223</v>
      </c>
      <c r="D30" s="72">
        <v>1</v>
      </c>
      <c r="E30" s="72">
        <v>1</v>
      </c>
      <c r="F30" s="72">
        <v>1</v>
      </c>
      <c r="G30" s="72">
        <v>1</v>
      </c>
      <c r="H30" s="72">
        <v>1</v>
      </c>
      <c r="I30" s="72">
        <v>1</v>
      </c>
      <c r="J30" s="72">
        <v>1</v>
      </c>
      <c r="K30" s="72">
        <v>1</v>
      </c>
      <c r="L30" s="72">
        <v>1</v>
      </c>
      <c r="M30" s="72">
        <v>1</v>
      </c>
      <c r="N30" s="72">
        <v>1</v>
      </c>
      <c r="O30" s="72">
        <v>1</v>
      </c>
      <c r="P30" s="72">
        <v>1</v>
      </c>
      <c r="Q30" s="72">
        <v>1</v>
      </c>
      <c r="R30" s="72">
        <v>1</v>
      </c>
      <c r="S30" s="72">
        <v>1</v>
      </c>
      <c r="T30" s="72">
        <v>1</v>
      </c>
      <c r="U30" s="72">
        <v>1</v>
      </c>
      <c r="V30" s="80"/>
      <c r="W30" s="80"/>
      <c r="X30" s="72">
        <v>1</v>
      </c>
      <c r="Y30" s="72">
        <v>1</v>
      </c>
      <c r="Z30" s="72">
        <v>1</v>
      </c>
      <c r="AA30" s="72">
        <v>1</v>
      </c>
      <c r="AB30" s="72">
        <v>1</v>
      </c>
      <c r="AC30" s="72">
        <v>1</v>
      </c>
      <c r="AD30" s="74"/>
      <c r="AE30" s="81">
        <v>1.067199074074074</v>
      </c>
      <c r="AF30" s="82">
        <v>0.008333333333333333</v>
      </c>
      <c r="AG30" s="83">
        <f>AE30-C30-AF30</f>
        <v>0.5088310185185184</v>
      </c>
      <c r="AH30" s="77">
        <f t="shared" si="2"/>
        <v>24</v>
      </c>
      <c r="AI30" s="84"/>
      <c r="AJ30" s="78"/>
    </row>
    <row r="31" spans="1:36" s="52" customFormat="1" ht="13.5">
      <c r="A31" s="69">
        <f>Equipos!A31</f>
        <v>21</v>
      </c>
      <c r="B31" s="70" t="str">
        <f>Equipos!B31</f>
        <v>KELTOI</v>
      </c>
      <c r="C31" s="79">
        <f>'Tiempos E-1'!R31</f>
        <v>0.5692476851851852</v>
      </c>
      <c r="D31" s="72">
        <v>1</v>
      </c>
      <c r="E31" s="72">
        <v>1</v>
      </c>
      <c r="F31" s="72">
        <v>1</v>
      </c>
      <c r="G31" s="72">
        <v>1</v>
      </c>
      <c r="H31" s="72">
        <v>1</v>
      </c>
      <c r="I31" s="72">
        <v>1</v>
      </c>
      <c r="J31" s="72">
        <v>1</v>
      </c>
      <c r="K31" s="72">
        <v>1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80"/>
      <c r="W31" s="80"/>
      <c r="X31" s="72"/>
      <c r="Y31" s="72"/>
      <c r="Z31" s="72"/>
      <c r="AA31" s="72"/>
      <c r="AB31" s="72"/>
      <c r="AC31" s="72"/>
      <c r="AD31" s="74"/>
      <c r="AE31" s="81" t="s">
        <v>94</v>
      </c>
      <c r="AF31" s="82">
        <v>0</v>
      </c>
      <c r="AG31" s="83" t="s">
        <v>94</v>
      </c>
      <c r="AH31" s="77">
        <f t="shared" si="2"/>
        <v>8</v>
      </c>
      <c r="AI31" s="84"/>
      <c r="AJ31" s="78"/>
    </row>
    <row r="32" spans="1:36" s="52" customFormat="1" ht="13.5">
      <c r="A32" s="69">
        <f>Equipos!A32</f>
        <v>23</v>
      </c>
      <c r="B32" s="70" t="str">
        <f>Equipos!B32</f>
        <v>SEO SIMPLIFICA</v>
      </c>
      <c r="C32" s="79">
        <f>'Tiempos E-1'!R32</f>
        <v>0.5336574074074074</v>
      </c>
      <c r="D32" s="72">
        <v>1</v>
      </c>
      <c r="E32" s="72">
        <v>1</v>
      </c>
      <c r="F32" s="72">
        <v>1</v>
      </c>
      <c r="G32" s="72">
        <v>1</v>
      </c>
      <c r="H32" s="72">
        <v>1</v>
      </c>
      <c r="I32" s="72">
        <v>1</v>
      </c>
      <c r="J32" s="72">
        <v>1</v>
      </c>
      <c r="K32" s="72">
        <v>1</v>
      </c>
      <c r="L32" s="72">
        <v>1</v>
      </c>
      <c r="M32" s="72">
        <v>1</v>
      </c>
      <c r="N32" s="72">
        <v>1</v>
      </c>
      <c r="O32" s="72">
        <v>1</v>
      </c>
      <c r="P32" s="72">
        <v>1</v>
      </c>
      <c r="Q32" s="72">
        <v>1</v>
      </c>
      <c r="R32" s="72">
        <v>1</v>
      </c>
      <c r="S32" s="72">
        <v>1</v>
      </c>
      <c r="T32" s="72">
        <v>1</v>
      </c>
      <c r="U32" s="72">
        <v>1</v>
      </c>
      <c r="V32" s="80"/>
      <c r="W32" s="80"/>
      <c r="X32" s="72">
        <v>1</v>
      </c>
      <c r="Y32" s="72">
        <v>1</v>
      </c>
      <c r="Z32" s="72">
        <v>1</v>
      </c>
      <c r="AA32" s="72">
        <v>1</v>
      </c>
      <c r="AB32" s="72">
        <v>1</v>
      </c>
      <c r="AC32" s="72">
        <v>1</v>
      </c>
      <c r="AD32" s="74"/>
      <c r="AE32" s="81">
        <v>1.0073495370370371</v>
      </c>
      <c r="AF32" s="82">
        <v>0.004861111111111111</v>
      </c>
      <c r="AG32" s="83">
        <f>AE32-C32-AF32</f>
        <v>0.4688310185185186</v>
      </c>
      <c r="AH32" s="77">
        <f t="shared" si="2"/>
        <v>24</v>
      </c>
      <c r="AI32" s="84"/>
      <c r="AJ32" s="78"/>
    </row>
    <row r="33" spans="1:36" s="52" customFormat="1" ht="13.5">
      <c r="A33" s="69">
        <f>Equipos!A33</f>
        <v>24</v>
      </c>
      <c r="B33" s="70" t="str">
        <f>Equipos!B33</f>
        <v>Roqsport.com</v>
      </c>
      <c r="C33" s="79" t="str">
        <f>'Tiempos E-1'!R33</f>
        <v>abandonan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4"/>
      <c r="AE33" s="81" t="s">
        <v>94</v>
      </c>
      <c r="AF33" s="82"/>
      <c r="AG33" s="83" t="s">
        <v>94</v>
      </c>
      <c r="AH33" s="77">
        <f t="shared" si="2"/>
        <v>0</v>
      </c>
      <c r="AI33" s="84"/>
      <c r="AJ33" s="78"/>
    </row>
    <row r="34" ht="11.25">
      <c r="AI34" s="78"/>
    </row>
  </sheetData>
  <sheetProtection/>
  <mergeCells count="1">
    <mergeCell ref="U5:X5"/>
  </mergeCells>
  <conditionalFormatting sqref="AG11:AG33">
    <cfRule type="cellIs" priority="1" dxfId="15" operator="equal" stopIfTrue="1">
      <formula>0</formula>
    </cfRule>
  </conditionalFormatting>
  <conditionalFormatting sqref="AH11:AH33 AF11:AF33">
    <cfRule type="cellIs" priority="2" dxfId="7" operator="lessThanOrEqual" stopIfTrue="1">
      <formula>0</formula>
    </cfRule>
  </conditionalFormatting>
  <conditionalFormatting sqref="D11:AC33">
    <cfRule type="cellIs" priority="3" dxfId="8" operator="greaterThan" stopIfTrue="1">
      <formula>0</formula>
    </cfRule>
  </conditionalFormatting>
  <conditionalFormatting sqref="AD11:AD33">
    <cfRule type="cellIs" priority="4" dxfId="6" operator="greaterThan" stopIfTrue="1">
      <formula>0</formula>
    </cfRule>
  </conditionalFormatting>
  <printOptions horizontalCentered="1" verticalCentered="1"/>
  <pageMargins left="0.2361111111111111" right="0.2361111111111111" top="0.19652777777777777" bottom="0.15763888888888888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W62" sqref="W62"/>
    </sheetView>
  </sheetViews>
  <sheetFormatPr defaultColWidth="11.421875" defaultRowHeight="12.75"/>
  <cols>
    <col min="1" max="1" width="7.421875" style="38" customWidth="1"/>
    <col min="2" max="2" width="30.7109375" style="39" customWidth="1"/>
    <col min="3" max="3" width="8.7109375" style="38" customWidth="1"/>
    <col min="4" max="10" width="6.7109375" style="38" customWidth="1"/>
    <col min="11" max="11" width="3.140625" style="38" customWidth="1"/>
    <col min="12" max="12" width="9.7109375" style="40" customWidth="1"/>
    <col min="13" max="13" width="11.28125" style="41" customWidth="1"/>
    <col min="14" max="14" width="9.421875" style="38" customWidth="1"/>
    <col min="15" max="15" width="8.140625" style="7" customWidth="1"/>
    <col min="16" max="16" width="10.8515625" style="85" customWidth="1"/>
    <col min="17" max="16384" width="11.421875" style="7" customWidth="1"/>
  </cols>
  <sheetData>
    <row r="1" spans="1:14" ht="30" customHeight="1">
      <c r="A1" s="4"/>
      <c r="B1" s="42" t="str">
        <f>Equipos!B1</f>
        <v>Somozas Extreme</v>
      </c>
      <c r="C1" s="4"/>
      <c r="D1" s="4"/>
      <c r="E1" s="4"/>
      <c r="F1" s="4"/>
      <c r="G1" s="4"/>
      <c r="H1" s="4"/>
      <c r="I1" s="4"/>
      <c r="J1" s="4"/>
      <c r="K1" s="43"/>
      <c r="L1" s="43"/>
      <c r="M1" s="43" t="str">
        <f>Equipos!K1</f>
        <v>Liga Española de Raids de Aventura 2011</v>
      </c>
      <c r="N1" s="43"/>
    </row>
    <row r="2" spans="1:14" ht="42" customHeight="1">
      <c r="A2" s="44"/>
      <c r="B2" s="45" t="s">
        <v>67</v>
      </c>
      <c r="C2" s="44"/>
      <c r="D2" s="44"/>
      <c r="E2" s="44"/>
      <c r="F2" s="44"/>
      <c r="G2" s="44"/>
      <c r="H2" s="46"/>
      <c r="I2" s="44"/>
      <c r="J2" s="44"/>
      <c r="K2" s="48" t="s">
        <v>16</v>
      </c>
      <c r="L2" s="49"/>
      <c r="M2" s="7"/>
      <c r="N2" s="7"/>
    </row>
    <row r="3" spans="1:14" ht="12.75" customHeight="1" hidden="1">
      <c r="A3" s="44"/>
      <c r="B3" s="51"/>
      <c r="C3" s="44"/>
      <c r="D3" s="44"/>
      <c r="E3" s="44"/>
      <c r="F3" s="44"/>
      <c r="G3" s="44"/>
      <c r="H3" s="46"/>
      <c r="I3" s="44"/>
      <c r="J3" s="44"/>
      <c r="K3" s="48"/>
      <c r="L3" s="49"/>
      <c r="M3" s="7"/>
      <c r="N3" s="7"/>
    </row>
    <row r="4" spans="1:16" s="13" customFormat="1" ht="12">
      <c r="A4" s="12"/>
      <c r="B4" s="52"/>
      <c r="C4" s="53" t="s">
        <v>17</v>
      </c>
      <c r="D4" s="54">
        <v>1</v>
      </c>
      <c r="E4" s="55" t="s">
        <v>18</v>
      </c>
      <c r="F4" s="55" t="s">
        <v>19</v>
      </c>
      <c r="G4" s="55" t="s">
        <v>20</v>
      </c>
      <c r="H4" s="55" t="s">
        <v>21</v>
      </c>
      <c r="I4" s="55" t="s">
        <v>22</v>
      </c>
      <c r="J4" s="55" t="s">
        <v>51</v>
      </c>
      <c r="K4" s="56"/>
      <c r="L4" s="16"/>
      <c r="P4" s="86"/>
    </row>
    <row r="5" spans="1:16" s="13" customFormat="1" ht="12.75">
      <c r="A5" s="12"/>
      <c r="C5" s="53" t="s">
        <v>29</v>
      </c>
      <c r="D5" s="57"/>
      <c r="E5" s="58"/>
      <c r="F5" s="58"/>
      <c r="G5" s="58"/>
      <c r="H5" s="58"/>
      <c r="I5" s="58"/>
      <c r="J5" s="58"/>
      <c r="K5" s="56"/>
      <c r="L5" s="12"/>
      <c r="P5" s="86"/>
    </row>
    <row r="6" spans="1:16" s="13" customFormat="1" ht="10.5">
      <c r="A6" s="12"/>
      <c r="B6" s="59"/>
      <c r="C6" s="60" t="s">
        <v>30</v>
      </c>
      <c r="D6" s="55" t="s">
        <v>68</v>
      </c>
      <c r="E6" s="55" t="s">
        <v>69</v>
      </c>
      <c r="F6" s="55" t="s">
        <v>70</v>
      </c>
      <c r="G6" s="55" t="s">
        <v>71</v>
      </c>
      <c r="H6" s="55" t="s">
        <v>72</v>
      </c>
      <c r="I6" s="55" t="s">
        <v>73</v>
      </c>
      <c r="J6" s="55" t="s">
        <v>74</v>
      </c>
      <c r="K6" s="61"/>
      <c r="L6" s="12"/>
      <c r="P6" s="86"/>
    </row>
    <row r="7" spans="1:16" s="13" customFormat="1" ht="12.75">
      <c r="A7" s="12"/>
      <c r="B7" s="62" t="s">
        <v>34</v>
      </c>
      <c r="C7" s="53" t="s">
        <v>35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>
        <v>10</v>
      </c>
      <c r="J7" s="63"/>
      <c r="K7" s="56"/>
      <c r="L7" s="16"/>
      <c r="P7" s="86"/>
    </row>
    <row r="8" spans="12:14" ht="11.25">
      <c r="L8" s="38"/>
      <c r="M8" s="7"/>
      <c r="N8" s="7"/>
    </row>
    <row r="9" spans="12:14" ht="11.25" hidden="1">
      <c r="L9" s="38"/>
      <c r="M9" s="7"/>
      <c r="N9" s="7"/>
    </row>
    <row r="10" spans="1:14" ht="12" customHeight="1">
      <c r="A10" s="64" t="str">
        <f>Equipos!A10</f>
        <v>Dorsal</v>
      </c>
      <c r="B10" s="65" t="str">
        <f>Equipos!B10</f>
        <v>CATEGORIA  ****</v>
      </c>
      <c r="C10" s="66" t="s">
        <v>36</v>
      </c>
      <c r="D10" s="67">
        <f aca="true" t="shared" si="0" ref="D10:J10">D4</f>
        <v>1</v>
      </c>
      <c r="E10" s="67" t="str">
        <f t="shared" si="0"/>
        <v>2</v>
      </c>
      <c r="F10" s="67" t="str">
        <f t="shared" si="0"/>
        <v>3</v>
      </c>
      <c r="G10" s="67" t="str">
        <f t="shared" si="0"/>
        <v>4</v>
      </c>
      <c r="H10" s="67" t="str">
        <f t="shared" si="0"/>
        <v>5</v>
      </c>
      <c r="I10" s="67" t="str">
        <f t="shared" si="0"/>
        <v>6</v>
      </c>
      <c r="J10" s="67" t="str">
        <f t="shared" si="0"/>
        <v>20</v>
      </c>
      <c r="K10" s="68"/>
      <c r="L10" s="67" t="s">
        <v>37</v>
      </c>
      <c r="M10" s="67" t="s">
        <v>39</v>
      </c>
      <c r="N10" s="66" t="s">
        <v>93</v>
      </c>
    </row>
    <row r="11" spans="1:16" s="52" customFormat="1" ht="13.5">
      <c r="A11" s="69">
        <f>Equipos!A11</f>
        <v>1</v>
      </c>
      <c r="B11" s="70" t="str">
        <f>Equipos!B11</f>
        <v>TEAM FINLAND</v>
      </c>
      <c r="C11" s="87">
        <f>'Tiempos E-2'!AE11</f>
        <v>0.8993171296296296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88"/>
      <c r="K11" s="74"/>
      <c r="L11" s="81">
        <v>0.9901273148148149</v>
      </c>
      <c r="M11" s="83">
        <f aca="true" t="shared" si="1" ref="M11:M32">L11-C11</f>
        <v>0.09081018518518524</v>
      </c>
      <c r="N11" s="77">
        <f aca="true" t="shared" si="2" ref="N11:N33">SUM(D11:J11)</f>
        <v>6</v>
      </c>
      <c r="O11"/>
      <c r="P11"/>
    </row>
    <row r="12" spans="1:16" s="52" customFormat="1" ht="13.5">
      <c r="A12" s="69">
        <f>Equipos!A12</f>
        <v>2</v>
      </c>
      <c r="B12" s="70" t="str">
        <f>Equipos!B12</f>
        <v>CLUBE PRAÇAS DA ARMADA</v>
      </c>
      <c r="C12" s="87">
        <f>'Tiempos E-2'!AE12</f>
        <v>1.0004166666666667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72">
        <v>1</v>
      </c>
      <c r="J12" s="88"/>
      <c r="K12" s="74"/>
      <c r="L12" s="81">
        <v>1.0979050925925926</v>
      </c>
      <c r="M12" s="83">
        <f t="shared" si="1"/>
        <v>0.09748842592592588</v>
      </c>
      <c r="N12" s="77">
        <f t="shared" si="2"/>
        <v>6</v>
      </c>
      <c r="O12"/>
      <c r="P12"/>
    </row>
    <row r="13" spans="1:16" s="52" customFormat="1" ht="13.5">
      <c r="A13" s="69">
        <f>Equipos!A13</f>
        <v>3</v>
      </c>
      <c r="B13" s="70" t="str">
        <f>Equipos!B13</f>
        <v>www.mundoraider.com-Magerit</v>
      </c>
      <c r="C13" s="87">
        <f>'Tiempos E-2'!AE13</f>
        <v>1.065162037037037</v>
      </c>
      <c r="D13" s="72"/>
      <c r="E13" s="72"/>
      <c r="F13" s="72"/>
      <c r="G13" s="72"/>
      <c r="H13" s="72"/>
      <c r="I13" s="72"/>
      <c r="J13" s="88"/>
      <c r="K13" s="74"/>
      <c r="L13" s="81">
        <v>1.176087962962963</v>
      </c>
      <c r="M13" s="83">
        <f t="shared" si="1"/>
        <v>0.1109259259259261</v>
      </c>
      <c r="N13" s="77">
        <f t="shared" si="2"/>
        <v>0</v>
      </c>
      <c r="O13"/>
      <c r="P13"/>
    </row>
    <row r="14" spans="1:16" s="52" customFormat="1" ht="13.5">
      <c r="A14" s="69">
        <f>Equipos!A14</f>
        <v>4</v>
      </c>
      <c r="B14" s="70" t="str">
        <f>Equipos!B14</f>
        <v>TURISMODEPRIEGO.COM</v>
      </c>
      <c r="C14" s="87">
        <f>'Tiempos E-2'!AE14</f>
        <v>1.0180671296296295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88"/>
      <c r="K14" s="74"/>
      <c r="L14" s="81">
        <v>1.1372685185185185</v>
      </c>
      <c r="M14" s="83">
        <f t="shared" si="1"/>
        <v>0.11920138888888898</v>
      </c>
      <c r="N14" s="77">
        <f t="shared" si="2"/>
        <v>6</v>
      </c>
      <c r="O14"/>
      <c r="P14"/>
    </row>
    <row r="15" spans="1:16" s="52" customFormat="1" ht="13.5">
      <c r="A15" s="69">
        <f>Equipos!A15</f>
        <v>5</v>
      </c>
      <c r="B15" s="70" t="str">
        <f>Equipos!B15</f>
        <v>MONTAÑA FERROL ELITE</v>
      </c>
      <c r="C15" s="87">
        <f>'Tiempos E-2'!AE15</f>
        <v>1.0678819444444445</v>
      </c>
      <c r="D15" s="72">
        <v>1</v>
      </c>
      <c r="E15" s="72">
        <v>1</v>
      </c>
      <c r="F15" s="72">
        <v>1</v>
      </c>
      <c r="G15" s="72">
        <v>1</v>
      </c>
      <c r="H15" s="72">
        <v>1</v>
      </c>
      <c r="I15" s="72">
        <v>1</v>
      </c>
      <c r="J15" s="88"/>
      <c r="K15" s="74"/>
      <c r="L15" s="81">
        <v>1.1674305555555555</v>
      </c>
      <c r="M15" s="83">
        <f t="shared" si="1"/>
        <v>0.09954861111111102</v>
      </c>
      <c r="N15" s="77">
        <f t="shared" si="2"/>
        <v>6</v>
      </c>
      <c r="O15"/>
      <c r="P15"/>
    </row>
    <row r="16" spans="1:16" s="52" customFormat="1" ht="13.5">
      <c r="A16" s="69">
        <f>Equipos!A16</f>
        <v>6</v>
      </c>
      <c r="B16" s="70" t="str">
        <f>Equipos!B16</f>
        <v>Bimbache Extrem LXS</v>
      </c>
      <c r="C16" s="87">
        <f>'Tiempos E-2'!AE16</f>
        <v>0.9551967592592593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88"/>
      <c r="K16" s="74"/>
      <c r="L16" s="81">
        <v>1.0779282407407407</v>
      </c>
      <c r="M16" s="83">
        <f t="shared" si="1"/>
        <v>0.12273148148148139</v>
      </c>
      <c r="N16" s="77">
        <f t="shared" si="2"/>
        <v>6</v>
      </c>
      <c r="O16"/>
      <c r="P16"/>
    </row>
    <row r="17" spans="1:16" s="52" customFormat="1" ht="13.5">
      <c r="A17" s="69">
        <f>Equipos!A17</f>
        <v>7</v>
      </c>
      <c r="B17" s="70" t="str">
        <f>Equipos!B17</f>
        <v>YAENCONTRE.COM-HAGLOFS</v>
      </c>
      <c r="C17" s="87" t="str">
        <f>'Tiempos E-2'!AE17</f>
        <v>abandona</v>
      </c>
      <c r="D17" s="72"/>
      <c r="E17" s="72"/>
      <c r="F17" s="72"/>
      <c r="G17" s="72"/>
      <c r="H17" s="72"/>
      <c r="I17" s="72"/>
      <c r="J17" s="88"/>
      <c r="K17" s="74"/>
      <c r="L17" s="81" t="s">
        <v>94</v>
      </c>
      <c r="M17" s="83" t="s">
        <v>94</v>
      </c>
      <c r="N17" s="77">
        <f t="shared" si="2"/>
        <v>0</v>
      </c>
      <c r="O17"/>
      <c r="P17"/>
    </row>
    <row r="18" spans="1:16" s="52" customFormat="1" ht="13.5">
      <c r="A18" s="69">
        <f>Equipos!A18</f>
        <v>8</v>
      </c>
      <c r="B18" s="70" t="str">
        <f>Equipos!B18</f>
        <v>GALLAECIA ENDORPHIN</v>
      </c>
      <c r="C18" s="87">
        <f>'Tiempos E-2'!AE18</f>
        <v>1.030127314814815</v>
      </c>
      <c r="D18" s="72">
        <v>1</v>
      </c>
      <c r="E18" s="72">
        <v>1</v>
      </c>
      <c r="F18" s="72">
        <v>1</v>
      </c>
      <c r="G18" s="72">
        <v>1</v>
      </c>
      <c r="H18" s="72"/>
      <c r="I18" s="72">
        <v>1</v>
      </c>
      <c r="J18" s="88"/>
      <c r="K18" s="74"/>
      <c r="L18" s="81">
        <v>1.1542592592592593</v>
      </c>
      <c r="M18" s="83">
        <f t="shared" si="1"/>
        <v>0.12413194444444442</v>
      </c>
      <c r="N18" s="77">
        <f t="shared" si="2"/>
        <v>5</v>
      </c>
      <c r="O18"/>
      <c r="P18"/>
    </row>
    <row r="19" spans="1:16" s="52" customFormat="1" ht="13.5">
      <c r="A19" s="69">
        <f>Equipos!A19</f>
        <v>9</v>
      </c>
      <c r="B19" s="70" t="str">
        <f>Equipos!B19</f>
        <v>ADID TERREX</v>
      </c>
      <c r="C19" s="87">
        <f>'Tiempos E-2'!AE19</f>
        <v>0.889988425925926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J19" s="88"/>
      <c r="K19" s="74"/>
      <c r="L19" s="81">
        <v>0.9587268518518519</v>
      </c>
      <c r="M19" s="83">
        <f t="shared" si="1"/>
        <v>0.06873842592592594</v>
      </c>
      <c r="N19" s="77">
        <f t="shared" si="2"/>
        <v>6</v>
      </c>
      <c r="O19"/>
      <c r="P19"/>
    </row>
    <row r="20" spans="1:16" s="52" customFormat="1" ht="13.5">
      <c r="A20" s="69">
        <f>Equipos!A20</f>
        <v>10</v>
      </c>
      <c r="B20" s="70" t="str">
        <f>Equipos!B20</f>
        <v>SHERPA-RAID</v>
      </c>
      <c r="C20" s="87">
        <f>'Tiempos E-2'!AE20</f>
        <v>0.9045138888888888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88"/>
      <c r="K20" s="74"/>
      <c r="L20" s="81">
        <v>0.9918750000000001</v>
      </c>
      <c r="M20" s="83">
        <f t="shared" si="1"/>
        <v>0.08736111111111122</v>
      </c>
      <c r="N20" s="77">
        <f t="shared" si="2"/>
        <v>6</v>
      </c>
      <c r="O20"/>
      <c r="P20"/>
    </row>
    <row r="21" spans="1:16" s="52" customFormat="1" ht="13.5">
      <c r="A21" s="69">
        <f>Equipos!A21</f>
        <v>11</v>
      </c>
      <c r="B21" s="70" t="str">
        <f>Equipos!B21</f>
        <v>PEÑA GUARA-HOKO</v>
      </c>
      <c r="C21" s="87">
        <f>'Tiempos E-2'!AE21</f>
        <v>0.9363194444444445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88"/>
      <c r="K21" s="74"/>
      <c r="L21" s="81">
        <v>1.0379282407407406</v>
      </c>
      <c r="M21" s="83">
        <f t="shared" si="1"/>
        <v>0.10160879629629616</v>
      </c>
      <c r="N21" s="77">
        <f t="shared" si="2"/>
        <v>6</v>
      </c>
      <c r="O21"/>
      <c r="P21"/>
    </row>
    <row r="22" spans="1:16" s="52" customFormat="1" ht="13.5">
      <c r="A22" s="69">
        <f>Equipos!A22</f>
        <v>12</v>
      </c>
      <c r="B22" s="70" t="str">
        <f>Equipos!B22</f>
        <v>GALLAECIA SPOLU</v>
      </c>
      <c r="C22" s="87">
        <f>'Tiempos E-2'!AE22</f>
        <v>1.0965162037037037</v>
      </c>
      <c r="D22" s="72"/>
      <c r="E22" s="72">
        <v>1</v>
      </c>
      <c r="F22" s="72"/>
      <c r="G22" s="72"/>
      <c r="H22" s="72"/>
      <c r="I22" s="72"/>
      <c r="J22" s="88"/>
      <c r="K22" s="74"/>
      <c r="L22" s="81">
        <v>1.1316435185185185</v>
      </c>
      <c r="M22" s="83">
        <f t="shared" si="1"/>
        <v>0.03512731481481479</v>
      </c>
      <c r="N22" s="77">
        <f t="shared" si="2"/>
        <v>1</v>
      </c>
      <c r="O22"/>
      <c r="P22"/>
    </row>
    <row r="23" spans="1:16" s="52" customFormat="1" ht="13.5">
      <c r="A23" s="69">
        <f>Equipos!A23</f>
        <v>13</v>
      </c>
      <c r="B23" s="70" t="str">
        <f>Equipos!B23</f>
        <v>GLOBAZ.PT</v>
      </c>
      <c r="C23" s="87">
        <f>'Tiempos E-2'!AE23</f>
        <v>1.0442939814814816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72">
        <v>1</v>
      </c>
      <c r="J23" s="88"/>
      <c r="K23" s="74"/>
      <c r="L23" s="81">
        <v>1.1525115740740741</v>
      </c>
      <c r="M23" s="83">
        <f t="shared" si="1"/>
        <v>0.10821759259259256</v>
      </c>
      <c r="N23" s="77">
        <f t="shared" si="2"/>
        <v>6</v>
      </c>
      <c r="O23"/>
      <c r="P23"/>
    </row>
    <row r="24" spans="1:16" s="52" customFormat="1" ht="13.5">
      <c r="A24" s="69">
        <f>Equipos!A24</f>
        <v>14</v>
      </c>
      <c r="B24" s="70" t="str">
        <f>Equipos!B24</f>
        <v>AROMON PontevedRAID</v>
      </c>
      <c r="C24" s="87">
        <f>'Tiempos E-2'!AE24</f>
        <v>1.045787037037037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88"/>
      <c r="K24" s="74"/>
      <c r="L24" s="81">
        <v>1.159675925925926</v>
      </c>
      <c r="M24" s="83">
        <f t="shared" si="1"/>
        <v>0.11388888888888893</v>
      </c>
      <c r="N24" s="77">
        <f t="shared" si="2"/>
        <v>6</v>
      </c>
      <c r="O24"/>
      <c r="P24"/>
    </row>
    <row r="25" spans="1:16" s="52" customFormat="1" ht="13.5">
      <c r="A25" s="69">
        <f>Equipos!A25</f>
        <v>15</v>
      </c>
      <c r="B25" s="70" t="str">
        <f>Equipos!B25</f>
        <v>BOMBEIROS CORUÑA BRIGANTIA</v>
      </c>
      <c r="C25" s="87">
        <f>'Tiempos E-2'!AE25</f>
        <v>0.986087962962963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72">
        <v>1</v>
      </c>
      <c r="J25" s="88"/>
      <c r="K25" s="74"/>
      <c r="L25" s="81">
        <v>1.1125810185185185</v>
      </c>
      <c r="M25" s="83">
        <f t="shared" si="1"/>
        <v>0.12649305555555557</v>
      </c>
      <c r="N25" s="77">
        <f t="shared" si="2"/>
        <v>6</v>
      </c>
      <c r="O25"/>
      <c r="P25"/>
    </row>
    <row r="26" spans="1:16" s="52" customFormat="1" ht="13.5">
      <c r="A26" s="69">
        <f>Equipos!A26</f>
        <v>16</v>
      </c>
      <c r="B26" s="70" t="str">
        <f>Equipos!B26</f>
        <v>BOMBEIROS CORUÑA CLEMBUTEROL RAID TEAM</v>
      </c>
      <c r="C26" s="87" t="str">
        <f>'Tiempos E-2'!AE26</f>
        <v>abandona</v>
      </c>
      <c r="D26" s="72"/>
      <c r="E26" s="72"/>
      <c r="F26" s="72"/>
      <c r="G26" s="72"/>
      <c r="H26" s="72"/>
      <c r="I26" s="72"/>
      <c r="J26" s="88"/>
      <c r="K26" s="74"/>
      <c r="L26" s="81" t="s">
        <v>94</v>
      </c>
      <c r="M26" s="83" t="s">
        <v>94</v>
      </c>
      <c r="N26" s="77">
        <f t="shared" si="2"/>
        <v>0</v>
      </c>
      <c r="O26"/>
      <c r="P26"/>
    </row>
    <row r="27" spans="1:16" s="52" customFormat="1" ht="13.5">
      <c r="A27" s="69">
        <f>Equipos!A27</f>
        <v>17</v>
      </c>
      <c r="B27" s="70" t="str">
        <f>Equipos!B27</f>
        <v>BOMBEIROS CORUÑA NOROESTE</v>
      </c>
      <c r="C27" s="87" t="str">
        <f>'Tiempos E-2'!AE27</f>
        <v>abandona</v>
      </c>
      <c r="D27" s="72"/>
      <c r="E27" s="72"/>
      <c r="F27" s="72"/>
      <c r="G27" s="72"/>
      <c r="H27" s="72"/>
      <c r="I27" s="72"/>
      <c r="J27" s="88"/>
      <c r="K27" s="74"/>
      <c r="L27" s="81" t="s">
        <v>94</v>
      </c>
      <c r="M27" s="83" t="s">
        <v>94</v>
      </c>
      <c r="N27" s="77">
        <f t="shared" si="2"/>
        <v>0</v>
      </c>
      <c r="O27"/>
      <c r="P27"/>
    </row>
    <row r="28" spans="1:16" s="52" customFormat="1" ht="13.5">
      <c r="A28" s="69">
        <f>Equipos!A28</f>
        <v>18</v>
      </c>
      <c r="B28" s="70" t="str">
        <f>Equipos!B28</f>
        <v>BOMBEIROS CORUÑA PRO-3</v>
      </c>
      <c r="C28" s="87">
        <f>'Tiempos E-2'!AE28</f>
        <v>1.0567939814814815</v>
      </c>
      <c r="D28" s="72"/>
      <c r="E28" s="72"/>
      <c r="F28" s="72"/>
      <c r="G28" s="72"/>
      <c r="H28" s="72"/>
      <c r="I28" s="72"/>
      <c r="J28" s="88"/>
      <c r="K28" s="74"/>
      <c r="L28" s="81" t="s">
        <v>94</v>
      </c>
      <c r="M28" s="83" t="s">
        <v>94</v>
      </c>
      <c r="N28" s="77">
        <f t="shared" si="2"/>
        <v>0</v>
      </c>
      <c r="O28"/>
      <c r="P28"/>
    </row>
    <row r="29" spans="1:16" s="52" customFormat="1" ht="13.5">
      <c r="A29" s="69">
        <f>Equipos!A29</f>
        <v>19</v>
      </c>
      <c r="B29" s="70" t="str">
        <f>Equipos!B29</f>
        <v>Bimont-Nutrisport Vidaraid</v>
      </c>
      <c r="C29" s="87">
        <f>'Tiempos E-2'!AE29</f>
        <v>0.8825810185185186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72">
        <v>1</v>
      </c>
      <c r="J29" s="88"/>
      <c r="K29" s="74"/>
      <c r="L29" s="81">
        <v>0.9479861111111112</v>
      </c>
      <c r="M29" s="83">
        <f t="shared" si="1"/>
        <v>0.06540509259259264</v>
      </c>
      <c r="N29" s="77">
        <f t="shared" si="2"/>
        <v>6</v>
      </c>
      <c r="O29"/>
      <c r="P29"/>
    </row>
    <row r="30" spans="1:16" s="52" customFormat="1" ht="13.5">
      <c r="A30" s="69">
        <f>Equipos!A30</f>
        <v>20</v>
      </c>
      <c r="B30" s="70" t="str">
        <f>Equipos!B30</f>
        <v>MERIDA BIKES-IMPERDIBLE</v>
      </c>
      <c r="C30" s="87">
        <f>'Tiempos E-2'!AE30</f>
        <v>1.067199074074074</v>
      </c>
      <c r="D30" s="72">
        <v>1</v>
      </c>
      <c r="E30" s="72">
        <v>1</v>
      </c>
      <c r="F30" s="72">
        <v>1</v>
      </c>
      <c r="G30" s="72">
        <v>1</v>
      </c>
      <c r="H30" s="72">
        <v>1</v>
      </c>
      <c r="I30" s="72">
        <v>1</v>
      </c>
      <c r="J30" s="88"/>
      <c r="K30" s="74"/>
      <c r="L30" s="81">
        <v>1.1623148148148148</v>
      </c>
      <c r="M30" s="83">
        <f t="shared" si="1"/>
        <v>0.0951157407407408</v>
      </c>
      <c r="N30" s="77">
        <f t="shared" si="2"/>
        <v>6</v>
      </c>
      <c r="O30"/>
      <c r="P30"/>
    </row>
    <row r="31" spans="1:16" s="52" customFormat="1" ht="13.5">
      <c r="A31" s="69">
        <f>Equipos!A31</f>
        <v>21</v>
      </c>
      <c r="B31" s="70" t="str">
        <f>Equipos!B31</f>
        <v>KELTOI</v>
      </c>
      <c r="C31" s="87" t="str">
        <f>'Tiempos E-2'!AE31</f>
        <v>abandona</v>
      </c>
      <c r="D31" s="72"/>
      <c r="E31" s="72"/>
      <c r="F31" s="72"/>
      <c r="G31" s="72"/>
      <c r="H31" s="72"/>
      <c r="I31" s="72"/>
      <c r="J31" s="88"/>
      <c r="K31" s="74"/>
      <c r="L31" s="81" t="s">
        <v>94</v>
      </c>
      <c r="M31" s="83" t="s">
        <v>94</v>
      </c>
      <c r="N31" s="77">
        <f t="shared" si="2"/>
        <v>0</v>
      </c>
      <c r="O31"/>
      <c r="P31"/>
    </row>
    <row r="32" spans="1:16" s="52" customFormat="1" ht="13.5">
      <c r="A32" s="69">
        <f>Equipos!A32</f>
        <v>23</v>
      </c>
      <c r="B32" s="70" t="str">
        <f>Equipos!B32</f>
        <v>SEO SIMPLIFICA</v>
      </c>
      <c r="C32" s="87">
        <f>'Tiempos E-2'!AE32</f>
        <v>1.0073495370370371</v>
      </c>
      <c r="D32" s="72">
        <v>1</v>
      </c>
      <c r="E32" s="72">
        <v>1</v>
      </c>
      <c r="F32" s="72">
        <v>1</v>
      </c>
      <c r="G32" s="72">
        <v>1</v>
      </c>
      <c r="H32" s="72">
        <v>1</v>
      </c>
      <c r="I32" s="72">
        <v>1</v>
      </c>
      <c r="J32" s="88"/>
      <c r="K32" s="74"/>
      <c r="L32" s="81">
        <v>1.1513078703703703</v>
      </c>
      <c r="M32" s="83">
        <f t="shared" si="1"/>
        <v>0.1439583333333332</v>
      </c>
      <c r="N32" s="77">
        <f t="shared" si="2"/>
        <v>6</v>
      </c>
      <c r="O32"/>
      <c r="P32"/>
    </row>
    <row r="33" spans="1:16" s="52" customFormat="1" ht="13.5">
      <c r="A33" s="69">
        <f>Equipos!A33</f>
        <v>24</v>
      </c>
      <c r="B33" s="70" t="str">
        <f>Equipos!B33</f>
        <v>Roqsport.com</v>
      </c>
      <c r="C33" s="87" t="str">
        <f>'Tiempos E-2'!AE33</f>
        <v>abandona</v>
      </c>
      <c r="D33" s="72"/>
      <c r="E33" s="72"/>
      <c r="F33" s="72"/>
      <c r="G33" s="72"/>
      <c r="H33" s="72"/>
      <c r="I33" s="72"/>
      <c r="J33" s="88"/>
      <c r="K33" s="74"/>
      <c r="L33" s="81" t="s">
        <v>94</v>
      </c>
      <c r="M33" s="83" t="s">
        <v>94</v>
      </c>
      <c r="N33" s="77">
        <f t="shared" si="2"/>
        <v>0</v>
      </c>
      <c r="O33"/>
      <c r="P33"/>
    </row>
  </sheetData>
  <sheetProtection/>
  <conditionalFormatting sqref="D11:I33">
    <cfRule type="cellIs" priority="2" dxfId="8" operator="greaterThan" stopIfTrue="1">
      <formula>0</formula>
    </cfRule>
  </conditionalFormatting>
  <conditionalFormatting sqref="L11:M33">
    <cfRule type="cellIs" priority="3" dxfId="7" operator="lessThanOrEqual" stopIfTrue="1">
      <formula>0</formula>
    </cfRule>
  </conditionalFormatting>
  <conditionalFormatting sqref="J11:J33">
    <cfRule type="cellIs" priority="4" dxfId="6" operator="greaterThan" stopIfTrue="1">
      <formula>0</formula>
    </cfRule>
  </conditionalFormatting>
  <printOptions horizontalCentered="1" verticalCentered="1"/>
  <pageMargins left="0.2361111111111111" right="0.2361111111111111" top="0.19652777777777777" bottom="0.1576388888888888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10" sqref="M10"/>
    </sheetView>
  </sheetViews>
  <sheetFormatPr defaultColWidth="11.421875" defaultRowHeight="12" customHeight="1"/>
  <cols>
    <col min="1" max="1" width="7.421875" style="38" customWidth="1"/>
    <col min="2" max="2" width="30.7109375" style="39" customWidth="1"/>
    <col min="3" max="3" width="7.7109375" style="38" customWidth="1"/>
    <col min="4" max="8" width="5.8515625" style="38" customWidth="1"/>
    <col min="9" max="9" width="6.28125" style="38" customWidth="1"/>
    <col min="10" max="10" width="3.140625" style="38" customWidth="1"/>
    <col min="11" max="11" width="7.421875" style="40" customWidth="1"/>
    <col min="12" max="12" width="8.8515625" style="41" customWidth="1"/>
    <col min="13" max="13" width="9.421875" style="38" customWidth="1"/>
    <col min="14" max="15" width="8.140625" style="7" customWidth="1"/>
    <col min="16" max="16384" width="11.421875" style="7" customWidth="1"/>
  </cols>
  <sheetData>
    <row r="1" spans="1:13" ht="18" customHeight="1">
      <c r="A1" s="4"/>
      <c r="B1" s="42" t="str">
        <f>Equipos!B1</f>
        <v>Somozas Extreme</v>
      </c>
      <c r="C1" s="4"/>
      <c r="D1" s="4"/>
      <c r="E1" s="4"/>
      <c r="F1" s="4"/>
      <c r="G1" s="4"/>
      <c r="H1" s="4"/>
      <c r="I1" s="4"/>
      <c r="J1" s="43"/>
      <c r="K1" s="43"/>
      <c r="L1" s="43" t="str">
        <f>Equipos!K1</f>
        <v>Liga Española de Raids de Aventura 2011</v>
      </c>
      <c r="M1" s="43"/>
    </row>
    <row r="2" spans="1:13" ht="12" customHeight="1">
      <c r="A2" s="44"/>
      <c r="B2" s="45" t="s">
        <v>75</v>
      </c>
      <c r="C2" s="44"/>
      <c r="D2" s="44"/>
      <c r="E2" s="44"/>
      <c r="F2" s="44"/>
      <c r="G2" s="44"/>
      <c r="H2" s="46"/>
      <c r="I2" s="44"/>
      <c r="J2" s="48" t="s">
        <v>16</v>
      </c>
      <c r="K2" s="49"/>
      <c r="L2" s="7"/>
      <c r="M2" s="7"/>
    </row>
    <row r="3" spans="1:13" ht="12" customHeight="1">
      <c r="A3" s="44"/>
      <c r="B3" s="51"/>
      <c r="C3" s="44"/>
      <c r="D3" s="44"/>
      <c r="E3" s="44"/>
      <c r="F3" s="44"/>
      <c r="G3" s="44"/>
      <c r="H3" s="46"/>
      <c r="I3" s="44"/>
      <c r="J3" s="48"/>
      <c r="K3" s="49"/>
      <c r="L3" s="7"/>
      <c r="M3" s="7"/>
    </row>
    <row r="4" spans="1:11" s="13" customFormat="1" ht="12" customHeight="1">
      <c r="A4" s="12"/>
      <c r="B4" s="52"/>
      <c r="C4" s="53" t="s">
        <v>17</v>
      </c>
      <c r="D4" s="54">
        <v>1</v>
      </c>
      <c r="E4" s="55" t="s">
        <v>18</v>
      </c>
      <c r="F4" s="55" t="s">
        <v>19</v>
      </c>
      <c r="G4" s="55" t="s">
        <v>20</v>
      </c>
      <c r="H4" s="55" t="s">
        <v>21</v>
      </c>
      <c r="I4" s="55" t="s">
        <v>51</v>
      </c>
      <c r="J4" s="56"/>
      <c r="K4" s="16"/>
    </row>
    <row r="5" spans="1:11" s="13" customFormat="1" ht="12" customHeight="1">
      <c r="A5" s="12"/>
      <c r="C5" s="53" t="s">
        <v>29</v>
      </c>
      <c r="D5" s="57"/>
      <c r="E5" s="58"/>
      <c r="F5" s="58"/>
      <c r="G5" s="58"/>
      <c r="H5" s="58"/>
      <c r="I5" s="58"/>
      <c r="J5" s="56"/>
      <c r="K5" s="12"/>
    </row>
    <row r="6" spans="1:11" s="13" customFormat="1" ht="12" customHeight="1">
      <c r="A6" s="12"/>
      <c r="B6" s="59"/>
      <c r="C6" s="60" t="s">
        <v>30</v>
      </c>
      <c r="D6" s="55" t="s">
        <v>31</v>
      </c>
      <c r="E6" s="55" t="s">
        <v>18</v>
      </c>
      <c r="F6" s="55" t="s">
        <v>19</v>
      </c>
      <c r="G6" s="55" t="s">
        <v>20</v>
      </c>
      <c r="H6" s="55" t="s">
        <v>21</v>
      </c>
      <c r="I6" s="55" t="s">
        <v>74</v>
      </c>
      <c r="J6" s="61"/>
      <c r="K6" s="12"/>
    </row>
    <row r="7" spans="1:11" s="13" customFormat="1" ht="12" customHeight="1">
      <c r="A7" s="12"/>
      <c r="B7" s="62" t="s">
        <v>34</v>
      </c>
      <c r="C7" s="53" t="s">
        <v>35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/>
      <c r="J7" s="56"/>
      <c r="K7" s="16"/>
    </row>
    <row r="8" spans="11:13" ht="12" customHeight="1">
      <c r="K8" s="38"/>
      <c r="L8" s="7"/>
      <c r="M8" s="7"/>
    </row>
    <row r="9" spans="11:13" ht="12" customHeight="1">
      <c r="K9" s="38"/>
      <c r="L9" s="7"/>
      <c r="M9" s="7"/>
    </row>
    <row r="10" spans="1:13" ht="11.25" customHeight="1">
      <c r="A10" s="64" t="str">
        <f>Equipos!A10</f>
        <v>Dorsal</v>
      </c>
      <c r="B10" s="65" t="str">
        <f>Equipos!B10</f>
        <v>CATEGORIA  ****</v>
      </c>
      <c r="C10" s="66" t="s">
        <v>36</v>
      </c>
      <c r="D10" s="67">
        <f aca="true" t="shared" si="0" ref="D10:I10">D4</f>
        <v>1</v>
      </c>
      <c r="E10" s="67" t="str">
        <f t="shared" si="0"/>
        <v>2</v>
      </c>
      <c r="F10" s="67" t="str">
        <f t="shared" si="0"/>
        <v>3</v>
      </c>
      <c r="G10" s="67" t="str">
        <f t="shared" si="0"/>
        <v>4</v>
      </c>
      <c r="H10" s="67" t="str">
        <f t="shared" si="0"/>
        <v>5</v>
      </c>
      <c r="I10" s="67" t="str">
        <f t="shared" si="0"/>
        <v>20</v>
      </c>
      <c r="J10" s="68"/>
      <c r="K10" s="67" t="s">
        <v>37</v>
      </c>
      <c r="L10" s="67" t="s">
        <v>39</v>
      </c>
      <c r="M10" s="66" t="s">
        <v>93</v>
      </c>
    </row>
    <row r="11" spans="1:14" s="52" customFormat="1" ht="11.25" customHeight="1">
      <c r="A11" s="69">
        <f>Equipos!A11</f>
        <v>1</v>
      </c>
      <c r="B11" s="70" t="str">
        <f>Equipos!B11</f>
        <v>TEAM FINLAND</v>
      </c>
      <c r="C11" s="79">
        <v>0.4375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88"/>
      <c r="J11" s="74"/>
      <c r="K11" s="81">
        <v>0.5086111111111111</v>
      </c>
      <c r="L11" s="89">
        <f>K11-C11</f>
        <v>0.07111111111111112</v>
      </c>
      <c r="M11" s="77">
        <f aca="true" t="shared" si="1" ref="M11:M33">SUM(D11:I11)</f>
        <v>5</v>
      </c>
      <c r="N11" s="78"/>
    </row>
    <row r="12" spans="1:14" s="52" customFormat="1" ht="11.25" customHeight="1">
      <c r="A12" s="69">
        <f>Equipos!A12</f>
        <v>2</v>
      </c>
      <c r="B12" s="70" t="str">
        <f>Equipos!B12</f>
        <v>CLUBE PRAÇAS DA ARMADA</v>
      </c>
      <c r="C12" s="79">
        <v>0.4375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88"/>
      <c r="J12" s="74"/>
      <c r="K12" s="81">
        <v>0.5090856481481482</v>
      </c>
      <c r="L12" s="89">
        <f aca="true" t="shared" si="2" ref="L12:L32">K12-C12</f>
        <v>0.07158564814814816</v>
      </c>
      <c r="M12" s="77">
        <f t="shared" si="1"/>
        <v>5</v>
      </c>
      <c r="N12" s="78"/>
    </row>
    <row r="13" spans="1:13" s="52" customFormat="1" ht="11.25" customHeight="1">
      <c r="A13" s="69">
        <f>Equipos!A13</f>
        <v>3</v>
      </c>
      <c r="B13" s="70" t="str">
        <f>Equipos!B13</f>
        <v>www.mundoraider.com-Magerit</v>
      </c>
      <c r="C13" s="79">
        <v>0.4375</v>
      </c>
      <c r="D13" s="72">
        <v>1</v>
      </c>
      <c r="E13" s="72"/>
      <c r="F13" s="72">
        <v>1</v>
      </c>
      <c r="G13" s="72">
        <v>1</v>
      </c>
      <c r="H13" s="72">
        <v>1</v>
      </c>
      <c r="I13" s="88"/>
      <c r="J13" s="74"/>
      <c r="K13" s="81">
        <v>0.5125231481481481</v>
      </c>
      <c r="L13" s="89">
        <f t="shared" si="2"/>
        <v>0.07502314814814814</v>
      </c>
      <c r="M13" s="77">
        <f t="shared" si="1"/>
        <v>4</v>
      </c>
    </row>
    <row r="14" spans="1:14" s="52" customFormat="1" ht="11.25" customHeight="1">
      <c r="A14" s="69">
        <f>Equipos!A14</f>
        <v>4</v>
      </c>
      <c r="B14" s="70" t="str">
        <f>Equipos!B14</f>
        <v>TURISMODEPRIEGO.COM</v>
      </c>
      <c r="C14" s="79">
        <v>0.4375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88"/>
      <c r="J14" s="74"/>
      <c r="K14" s="81">
        <v>0.5108564814814814</v>
      </c>
      <c r="L14" s="89">
        <f t="shared" si="2"/>
        <v>0.07335648148148144</v>
      </c>
      <c r="M14" s="77">
        <f t="shared" si="1"/>
        <v>5</v>
      </c>
      <c r="N14" s="78"/>
    </row>
    <row r="15" spans="1:14" s="52" customFormat="1" ht="11.25" customHeight="1">
      <c r="A15" s="69">
        <f>Equipos!A15</f>
        <v>5</v>
      </c>
      <c r="B15" s="70" t="str">
        <f>Equipos!B15</f>
        <v>MONTAÑA FERROL ELITE</v>
      </c>
      <c r="C15" s="79">
        <v>0.4375</v>
      </c>
      <c r="D15" s="72">
        <v>1</v>
      </c>
      <c r="E15" s="72">
        <v>1</v>
      </c>
      <c r="F15" s="72">
        <v>1</v>
      </c>
      <c r="G15" s="72">
        <v>1</v>
      </c>
      <c r="H15" s="72">
        <v>1</v>
      </c>
      <c r="I15" s="88"/>
      <c r="J15" s="74"/>
      <c r="K15" s="81">
        <v>0.5237037037037037</v>
      </c>
      <c r="L15" s="89">
        <f t="shared" si="2"/>
        <v>0.08620370370370367</v>
      </c>
      <c r="M15" s="77">
        <f t="shared" si="1"/>
        <v>5</v>
      </c>
      <c r="N15" s="78"/>
    </row>
    <row r="16" spans="1:13" s="52" customFormat="1" ht="11.25" customHeight="1">
      <c r="A16" s="69">
        <f>Equipos!A16</f>
        <v>6</v>
      </c>
      <c r="B16" s="70" t="str">
        <f>Equipos!B16</f>
        <v>Bimbache Extrem LXS</v>
      </c>
      <c r="C16" s="79">
        <v>0.4375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88"/>
      <c r="J16" s="74"/>
      <c r="K16" s="81">
        <v>0.5007407407407407</v>
      </c>
      <c r="L16" s="89">
        <f t="shared" si="2"/>
        <v>0.06324074074074071</v>
      </c>
      <c r="M16" s="77">
        <f t="shared" si="1"/>
        <v>5</v>
      </c>
    </row>
    <row r="17" spans="1:15" s="52" customFormat="1" ht="11.25" customHeight="1">
      <c r="A17" s="69">
        <f>Equipos!A17</f>
        <v>7</v>
      </c>
      <c r="B17" s="70" t="str">
        <f>Equipos!B17</f>
        <v>YAENCONTRE.COM-HAGLOFS</v>
      </c>
      <c r="C17" s="79" t="s">
        <v>95</v>
      </c>
      <c r="D17" s="72"/>
      <c r="E17" s="72"/>
      <c r="F17" s="72"/>
      <c r="G17" s="72"/>
      <c r="H17" s="72"/>
      <c r="I17" s="88"/>
      <c r="J17" s="74"/>
      <c r="K17" s="81" t="s">
        <v>95</v>
      </c>
      <c r="L17" s="89" t="s">
        <v>95</v>
      </c>
      <c r="M17" s="77">
        <f t="shared" si="1"/>
        <v>0</v>
      </c>
      <c r="N17" s="78"/>
      <c r="O17" s="78"/>
    </row>
    <row r="18" spans="1:15" s="52" customFormat="1" ht="11.25" customHeight="1">
      <c r="A18" s="69">
        <f>Equipos!A18</f>
        <v>8</v>
      </c>
      <c r="B18" s="70" t="str">
        <f>Equipos!B18</f>
        <v>GALLAECIA ENDORPHIN</v>
      </c>
      <c r="C18" s="79">
        <v>0.4375</v>
      </c>
      <c r="D18" s="72"/>
      <c r="E18" s="72"/>
      <c r="F18" s="72"/>
      <c r="G18" s="72"/>
      <c r="H18" s="72"/>
      <c r="I18" s="88"/>
      <c r="J18" s="74"/>
      <c r="K18" s="81">
        <v>0.5318287037037037</v>
      </c>
      <c r="L18" s="89">
        <f t="shared" si="2"/>
        <v>0.09432870370370372</v>
      </c>
      <c r="M18" s="77">
        <f t="shared" si="1"/>
        <v>0</v>
      </c>
      <c r="N18" s="78"/>
      <c r="O18" s="78"/>
    </row>
    <row r="19" spans="1:15" s="52" customFormat="1" ht="11.25" customHeight="1">
      <c r="A19" s="69">
        <f>Equipos!A19</f>
        <v>9</v>
      </c>
      <c r="B19" s="70" t="str">
        <f>Equipos!B19</f>
        <v>ADID TERREX</v>
      </c>
      <c r="C19" s="79">
        <v>0.4375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88"/>
      <c r="J19" s="74"/>
      <c r="K19" s="81">
        <v>0.4991319444444444</v>
      </c>
      <c r="L19" s="89">
        <f t="shared" si="2"/>
        <v>0.06163194444444442</v>
      </c>
      <c r="M19" s="77">
        <f t="shared" si="1"/>
        <v>5</v>
      </c>
      <c r="N19" s="78"/>
      <c r="O19" s="78"/>
    </row>
    <row r="20" spans="1:15" s="52" customFormat="1" ht="11.25" customHeight="1">
      <c r="A20" s="69">
        <f>Equipos!A20</f>
        <v>10</v>
      </c>
      <c r="B20" s="70" t="str">
        <f>Equipos!B20</f>
        <v>SHERPA-RAID</v>
      </c>
      <c r="C20" s="79">
        <v>0.4375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88"/>
      <c r="J20" s="74"/>
      <c r="K20" s="81">
        <v>0.4944675925925926</v>
      </c>
      <c r="L20" s="89">
        <f t="shared" si="2"/>
        <v>0.0569675925925926</v>
      </c>
      <c r="M20" s="77">
        <f t="shared" si="1"/>
        <v>5</v>
      </c>
      <c r="N20" s="78"/>
      <c r="O20" s="78"/>
    </row>
    <row r="21" spans="1:15" s="52" customFormat="1" ht="11.25" customHeight="1">
      <c r="A21" s="69">
        <f>Equipos!A21</f>
        <v>11</v>
      </c>
      <c r="B21" s="70" t="str">
        <f>Equipos!B21</f>
        <v>PEÑA GUARA-HOKO</v>
      </c>
      <c r="C21" s="79">
        <v>0.4375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88"/>
      <c r="J21" s="74"/>
      <c r="K21" s="81">
        <v>0.5056944444444444</v>
      </c>
      <c r="L21" s="89">
        <f t="shared" si="2"/>
        <v>0.06819444444444445</v>
      </c>
      <c r="M21" s="77">
        <f t="shared" si="1"/>
        <v>5</v>
      </c>
      <c r="N21" s="78"/>
      <c r="O21" s="78"/>
    </row>
    <row r="22" spans="1:15" s="52" customFormat="1" ht="11.25" customHeight="1">
      <c r="A22" s="69">
        <f>Equipos!A22</f>
        <v>12</v>
      </c>
      <c r="B22" s="70" t="str">
        <f>Equipos!B22</f>
        <v>GALLAECIA SPOLU</v>
      </c>
      <c r="C22" s="79">
        <v>0.4375</v>
      </c>
      <c r="D22" s="72">
        <v>1</v>
      </c>
      <c r="E22" s="72"/>
      <c r="F22" s="72"/>
      <c r="G22" s="72">
        <v>1</v>
      </c>
      <c r="H22" s="72">
        <v>1</v>
      </c>
      <c r="I22" s="88"/>
      <c r="J22" s="74"/>
      <c r="K22" s="81">
        <v>0.5176273148148148</v>
      </c>
      <c r="L22" s="89">
        <f t="shared" si="2"/>
        <v>0.08012731481481483</v>
      </c>
      <c r="M22" s="77">
        <f t="shared" si="1"/>
        <v>3</v>
      </c>
      <c r="N22" s="78"/>
      <c r="O22" s="78"/>
    </row>
    <row r="23" spans="1:15" s="52" customFormat="1" ht="11.25" customHeight="1">
      <c r="A23" s="69">
        <f>Equipos!A23</f>
        <v>13</v>
      </c>
      <c r="B23" s="70" t="str">
        <f>Equipos!B23</f>
        <v>GLOBAZ.PT</v>
      </c>
      <c r="C23" s="79">
        <v>0.4375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88"/>
      <c r="J23" s="74"/>
      <c r="K23" s="81">
        <v>0.5081597222222222</v>
      </c>
      <c r="L23" s="89">
        <f t="shared" si="2"/>
        <v>0.07065972222222217</v>
      </c>
      <c r="M23" s="77">
        <f t="shared" si="1"/>
        <v>5</v>
      </c>
      <c r="N23" s="78"/>
      <c r="O23" s="78"/>
    </row>
    <row r="24" spans="1:15" s="52" customFormat="1" ht="11.25" customHeight="1">
      <c r="A24" s="69">
        <f>Equipos!A24</f>
        <v>14</v>
      </c>
      <c r="B24" s="70" t="str">
        <f>Equipos!B24</f>
        <v>AROMON PontevedRAID</v>
      </c>
      <c r="C24" s="79">
        <v>0.4375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88"/>
      <c r="J24" s="74"/>
      <c r="K24" s="81">
        <v>0.5131828703703704</v>
      </c>
      <c r="L24" s="89">
        <f t="shared" si="2"/>
        <v>0.07568287037037036</v>
      </c>
      <c r="M24" s="77">
        <f t="shared" si="1"/>
        <v>5</v>
      </c>
      <c r="N24" s="78"/>
      <c r="O24" s="78"/>
    </row>
    <row r="25" spans="1:15" s="52" customFormat="1" ht="11.25" customHeight="1">
      <c r="A25" s="69">
        <f>Equipos!A25</f>
        <v>15</v>
      </c>
      <c r="B25" s="70" t="str">
        <f>Equipos!B25</f>
        <v>BOMBEIROS CORUÑA BRIGANTIA</v>
      </c>
      <c r="C25" s="79">
        <v>0.4375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88"/>
      <c r="J25" s="74"/>
      <c r="K25" s="81">
        <v>0.5094097222222222</v>
      </c>
      <c r="L25" s="89">
        <f t="shared" si="2"/>
        <v>0.07190972222222225</v>
      </c>
      <c r="M25" s="77">
        <f t="shared" si="1"/>
        <v>5</v>
      </c>
      <c r="N25" s="78"/>
      <c r="O25" s="78"/>
    </row>
    <row r="26" spans="1:15" s="52" customFormat="1" ht="11.25" customHeight="1">
      <c r="A26" s="69">
        <f>Equipos!A26</f>
        <v>16</v>
      </c>
      <c r="B26" s="70" t="str">
        <f>Equipos!B26</f>
        <v>BOMBEIROS CORUÑA CLEMBUTEROL RAID TEAM</v>
      </c>
      <c r="C26" s="79" t="s">
        <v>95</v>
      </c>
      <c r="D26" s="72"/>
      <c r="E26" s="72"/>
      <c r="F26" s="72"/>
      <c r="G26" s="72"/>
      <c r="H26" s="72"/>
      <c r="I26" s="88"/>
      <c r="J26" s="74"/>
      <c r="K26" s="81" t="s">
        <v>95</v>
      </c>
      <c r="L26" s="89" t="s">
        <v>95</v>
      </c>
      <c r="M26" s="77">
        <f t="shared" si="1"/>
        <v>0</v>
      </c>
      <c r="N26" s="78"/>
      <c r="O26" s="78"/>
    </row>
    <row r="27" spans="1:15" s="52" customFormat="1" ht="11.25" customHeight="1">
      <c r="A27" s="69">
        <f>Equipos!A27</f>
        <v>17</v>
      </c>
      <c r="B27" s="70" t="str">
        <f>Equipos!B27</f>
        <v>BOMBEIROS CORUÑA NOROESTE</v>
      </c>
      <c r="C27" s="79" t="s">
        <v>95</v>
      </c>
      <c r="D27" s="72"/>
      <c r="E27" s="72"/>
      <c r="F27" s="72"/>
      <c r="G27" s="72"/>
      <c r="H27" s="72"/>
      <c r="I27" s="88"/>
      <c r="J27" s="74"/>
      <c r="K27" s="81" t="s">
        <v>95</v>
      </c>
      <c r="L27" s="89" t="s">
        <v>95</v>
      </c>
      <c r="M27" s="77">
        <f t="shared" si="1"/>
        <v>0</v>
      </c>
      <c r="N27" s="78"/>
      <c r="O27" s="78"/>
    </row>
    <row r="28" spans="1:15" s="52" customFormat="1" ht="11.25" customHeight="1">
      <c r="A28" s="69">
        <f>Equipos!A28</f>
        <v>18</v>
      </c>
      <c r="B28" s="70" t="str">
        <f>Equipos!B28</f>
        <v>BOMBEIROS CORUÑA PRO-3</v>
      </c>
      <c r="C28" s="79" t="s">
        <v>95</v>
      </c>
      <c r="D28" s="72"/>
      <c r="E28" s="72"/>
      <c r="F28" s="72"/>
      <c r="G28" s="72"/>
      <c r="H28" s="72"/>
      <c r="I28" s="88"/>
      <c r="J28" s="74"/>
      <c r="K28" s="81" t="s">
        <v>95</v>
      </c>
      <c r="L28" s="89" t="s">
        <v>95</v>
      </c>
      <c r="M28" s="77">
        <f t="shared" si="1"/>
        <v>0</v>
      </c>
      <c r="N28" s="78"/>
      <c r="O28" s="78"/>
    </row>
    <row r="29" spans="1:15" s="52" customFormat="1" ht="11.25" customHeight="1">
      <c r="A29" s="69">
        <f>Equipos!A29</f>
        <v>19</v>
      </c>
      <c r="B29" s="70" t="str">
        <f>Equipos!B29</f>
        <v>Bimont-Nutrisport Vidaraid</v>
      </c>
      <c r="C29" s="79">
        <v>0.4375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88"/>
      <c r="J29" s="74"/>
      <c r="K29" s="81">
        <v>0.4910069444444444</v>
      </c>
      <c r="L29" s="89">
        <f t="shared" si="2"/>
        <v>0.053506944444444426</v>
      </c>
      <c r="M29" s="77">
        <f t="shared" si="1"/>
        <v>5</v>
      </c>
      <c r="N29" s="78"/>
      <c r="O29" s="78"/>
    </row>
    <row r="30" spans="1:15" s="52" customFormat="1" ht="11.25" customHeight="1">
      <c r="A30" s="69">
        <f>Equipos!A30</f>
        <v>20</v>
      </c>
      <c r="B30" s="70" t="str">
        <f>Equipos!B30</f>
        <v>MERIDA BIKES-IMPERDIBLE</v>
      </c>
      <c r="C30" s="79">
        <v>0.4375</v>
      </c>
      <c r="D30" s="72">
        <v>1</v>
      </c>
      <c r="E30" s="72">
        <v>1</v>
      </c>
      <c r="F30" s="72">
        <v>1</v>
      </c>
      <c r="G30" s="72">
        <v>1</v>
      </c>
      <c r="H30" s="72">
        <v>1</v>
      </c>
      <c r="I30" s="88"/>
      <c r="J30" s="74"/>
      <c r="K30" s="81">
        <v>0.5131365740740741</v>
      </c>
      <c r="L30" s="89">
        <f t="shared" si="2"/>
        <v>0.07563657407407409</v>
      </c>
      <c r="M30" s="77">
        <f t="shared" si="1"/>
        <v>5</v>
      </c>
      <c r="N30" s="78"/>
      <c r="O30" s="78"/>
    </row>
    <row r="31" spans="1:15" s="52" customFormat="1" ht="11.25" customHeight="1">
      <c r="A31" s="69">
        <f>Equipos!A31</f>
        <v>21</v>
      </c>
      <c r="B31" s="70" t="str">
        <f>Equipos!B31</f>
        <v>KELTOI</v>
      </c>
      <c r="C31" s="79" t="s">
        <v>95</v>
      </c>
      <c r="D31" s="72"/>
      <c r="E31" s="72"/>
      <c r="F31" s="72"/>
      <c r="G31" s="72"/>
      <c r="H31" s="72"/>
      <c r="I31" s="88"/>
      <c r="J31" s="74"/>
      <c r="K31" s="81" t="s">
        <v>95</v>
      </c>
      <c r="L31" s="89" t="s">
        <v>95</v>
      </c>
      <c r="M31" s="77">
        <f t="shared" si="1"/>
        <v>0</v>
      </c>
      <c r="N31" s="78"/>
      <c r="O31" s="78"/>
    </row>
    <row r="32" spans="1:15" s="52" customFormat="1" ht="11.25" customHeight="1">
      <c r="A32" s="69">
        <f>Equipos!A32</f>
        <v>23</v>
      </c>
      <c r="B32" s="70" t="str">
        <f>Equipos!B32</f>
        <v>SEO SIMPLIFICA</v>
      </c>
      <c r="C32" s="79">
        <v>0.4375</v>
      </c>
      <c r="D32" s="72">
        <v>1</v>
      </c>
      <c r="E32" s="72">
        <v>1</v>
      </c>
      <c r="F32" s="72">
        <v>1</v>
      </c>
      <c r="G32" s="72">
        <v>1</v>
      </c>
      <c r="H32" s="72">
        <v>1</v>
      </c>
      <c r="I32" s="88"/>
      <c r="J32" s="74"/>
      <c r="K32" s="81">
        <v>0.5104050925925926</v>
      </c>
      <c r="L32" s="89">
        <f t="shared" si="2"/>
        <v>0.07290509259259259</v>
      </c>
      <c r="M32" s="77">
        <f t="shared" si="1"/>
        <v>5</v>
      </c>
      <c r="N32" s="78"/>
      <c r="O32" s="78"/>
    </row>
    <row r="33" spans="1:15" s="52" customFormat="1" ht="11.25" customHeight="1">
      <c r="A33" s="69">
        <f>Equipos!A33</f>
        <v>24</v>
      </c>
      <c r="B33" s="70" t="str">
        <f>Equipos!B33</f>
        <v>Roqsport.com</v>
      </c>
      <c r="C33" s="79" t="s">
        <v>95</v>
      </c>
      <c r="D33" s="72"/>
      <c r="E33" s="72"/>
      <c r="F33" s="72"/>
      <c r="G33" s="72"/>
      <c r="H33" s="72"/>
      <c r="I33" s="88"/>
      <c r="J33" s="74"/>
      <c r="K33" s="81" t="s">
        <v>95</v>
      </c>
      <c r="L33" s="89" t="s">
        <v>95</v>
      </c>
      <c r="M33" s="77">
        <f t="shared" si="1"/>
        <v>0</v>
      </c>
      <c r="N33" s="78"/>
      <c r="O33" s="78"/>
    </row>
  </sheetData>
  <sheetProtection/>
  <conditionalFormatting sqref="D11:H33">
    <cfRule type="cellIs" priority="2" dxfId="8" operator="greaterThan" stopIfTrue="1">
      <formula>0</formula>
    </cfRule>
  </conditionalFormatting>
  <conditionalFormatting sqref="K11:L33">
    <cfRule type="cellIs" priority="3" dxfId="7" operator="lessThanOrEqual" stopIfTrue="1">
      <formula>0</formula>
    </cfRule>
  </conditionalFormatting>
  <conditionalFormatting sqref="I11:I33">
    <cfRule type="cellIs" priority="4" dxfId="6" operator="greater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B1">
      <selection activeCell="G37" sqref="G37"/>
    </sheetView>
  </sheetViews>
  <sheetFormatPr defaultColWidth="11.421875" defaultRowHeight="12.75"/>
  <cols>
    <col min="1" max="1" width="3.140625" style="7" customWidth="1"/>
    <col min="2" max="2" width="7.421875" style="38" customWidth="1"/>
    <col min="3" max="3" width="35.421875" style="7" customWidth="1"/>
    <col min="4" max="4" width="6.421875" style="38" customWidth="1"/>
    <col min="5" max="5" width="1.8515625" style="90" customWidth="1"/>
    <col min="6" max="6" width="9.00390625" style="91" customWidth="1"/>
    <col min="7" max="7" width="8.57421875" style="52" customWidth="1"/>
    <col min="8" max="8" width="1.8515625" style="92" customWidth="1"/>
    <col min="9" max="9" width="9.00390625" style="91" customWidth="1"/>
    <col min="10" max="10" width="8.57421875" style="52" customWidth="1"/>
    <col min="11" max="11" width="1.8515625" style="92" customWidth="1"/>
    <col min="12" max="12" width="9.00390625" style="91" customWidth="1"/>
    <col min="13" max="13" width="8.57421875" style="52" customWidth="1"/>
    <col min="14" max="14" width="1.8515625" style="92" customWidth="1"/>
    <col min="15" max="15" width="9.421875" style="91" customWidth="1"/>
    <col min="16" max="16" width="8.57421875" style="52" customWidth="1"/>
    <col min="17" max="17" width="1.8515625" style="92" customWidth="1"/>
    <col min="18" max="18" width="5.28125" style="7" customWidth="1"/>
    <col min="19" max="19" width="10.00390625" style="52" customWidth="1"/>
    <col min="20" max="16384" width="11.421875" style="7" customWidth="1"/>
  </cols>
  <sheetData>
    <row r="1" spans="1:19" ht="27.75" customHeight="1">
      <c r="A1" s="93"/>
      <c r="B1" s="93"/>
      <c r="C1" s="5" t="s">
        <v>96</v>
      </c>
      <c r="D1" s="93"/>
      <c r="E1" s="94"/>
      <c r="F1" s="95"/>
      <c r="G1" s="96"/>
      <c r="H1" s="96"/>
      <c r="I1" s="96"/>
      <c r="J1" s="95"/>
      <c r="K1" s="96"/>
      <c r="L1" s="96"/>
      <c r="M1" s="95"/>
      <c r="N1" s="95"/>
      <c r="O1" s="96"/>
      <c r="P1" s="95"/>
      <c r="Q1" s="95"/>
      <c r="R1" s="97"/>
      <c r="S1" s="98" t="str">
        <f>Equipos!K1</f>
        <v>Liga Española de Raids de Aventura 2011</v>
      </c>
    </row>
    <row r="2" spans="5:15" ht="42" customHeight="1">
      <c r="E2" s="99"/>
      <c r="I2" s="100" t="s">
        <v>98</v>
      </c>
      <c r="L2" s="100"/>
      <c r="O2" s="100"/>
    </row>
    <row r="3" spans="5:15" ht="12.75" customHeight="1" hidden="1">
      <c r="E3" s="99"/>
      <c r="I3" s="100"/>
      <c r="L3" s="100"/>
      <c r="O3" s="100"/>
    </row>
    <row r="4" spans="5:15" ht="12.75" customHeight="1" hidden="1">
      <c r="E4" s="99"/>
      <c r="I4" s="100"/>
      <c r="L4" s="100"/>
      <c r="O4" s="100"/>
    </row>
    <row r="5" ht="9" customHeight="1"/>
    <row r="8" spans="6:19" ht="14.25" customHeight="1">
      <c r="F8" s="116" t="s">
        <v>76</v>
      </c>
      <c r="G8" s="116"/>
      <c r="I8" s="116" t="s">
        <v>77</v>
      </c>
      <c r="J8" s="116"/>
      <c r="L8" s="116" t="s">
        <v>78</v>
      </c>
      <c r="M8" s="116"/>
      <c r="O8" s="116" t="s">
        <v>79</v>
      </c>
      <c r="P8" s="116"/>
      <c r="R8" s="92"/>
      <c r="S8" s="92"/>
    </row>
    <row r="9" spans="5:19" ht="19.5">
      <c r="E9" s="101"/>
      <c r="F9" s="117" t="s">
        <v>80</v>
      </c>
      <c r="G9" s="117"/>
      <c r="H9" s="102"/>
      <c r="I9" s="117" t="s">
        <v>81</v>
      </c>
      <c r="J9" s="117"/>
      <c r="K9" s="102"/>
      <c r="L9" s="117" t="s">
        <v>82</v>
      </c>
      <c r="M9" s="117"/>
      <c r="N9" s="102"/>
      <c r="O9" s="117" t="s">
        <v>83</v>
      </c>
      <c r="P9" s="117"/>
      <c r="Q9" s="102"/>
      <c r="R9" s="115" t="s">
        <v>97</v>
      </c>
      <c r="S9" s="115"/>
    </row>
    <row r="10" spans="1:19" ht="11.25">
      <c r="A10" s="103">
        <v>0</v>
      </c>
      <c r="B10" s="64" t="str">
        <f>Equipos!A10</f>
        <v>Dorsal</v>
      </c>
      <c r="C10" s="104" t="str">
        <f>Equipos!B10</f>
        <v>CATEGORIA  ****</v>
      </c>
      <c r="D10" s="22" t="str">
        <f>Equipos!C10</f>
        <v>CAT.</v>
      </c>
      <c r="E10" s="104"/>
      <c r="F10" s="67" t="s">
        <v>39</v>
      </c>
      <c r="G10" s="67" t="s">
        <v>93</v>
      </c>
      <c r="H10" s="104"/>
      <c r="I10" s="67" t="s">
        <v>39</v>
      </c>
      <c r="J10" s="67" t="s">
        <v>93</v>
      </c>
      <c r="K10" s="104"/>
      <c r="L10" s="67" t="s">
        <v>39</v>
      </c>
      <c r="M10" s="67" t="s">
        <v>93</v>
      </c>
      <c r="N10" s="104"/>
      <c r="O10" s="67" t="s">
        <v>39</v>
      </c>
      <c r="P10" s="67" t="s">
        <v>93</v>
      </c>
      <c r="Q10" s="104"/>
      <c r="R10" s="105" t="s">
        <v>93</v>
      </c>
      <c r="S10" s="106" t="s">
        <v>84</v>
      </c>
    </row>
    <row r="11" spans="1:21" ht="11.25">
      <c r="A11" s="107">
        <f aca="true" t="shared" si="0" ref="A11:A33">A10+1</f>
        <v>1</v>
      </c>
      <c r="B11" s="108">
        <f>Equipos!A11</f>
        <v>1</v>
      </c>
      <c r="C11" s="109" t="str">
        <f>Equipos!B11</f>
        <v>TEAM FINLAND</v>
      </c>
      <c r="D11" s="108" t="str">
        <f>Equipos!C11</f>
        <v>Elite</v>
      </c>
      <c r="E11" s="101"/>
      <c r="F11" s="110">
        <f>'Tiempos E-1'!S11</f>
        <v>0.1015509259259259</v>
      </c>
      <c r="G11" s="111">
        <f>'Tiempos E-1'!T11</f>
        <v>11</v>
      </c>
      <c r="H11" s="102"/>
      <c r="I11" s="110">
        <f>'Tiempos E-2'!AG11</f>
        <v>0.3692939814814815</v>
      </c>
      <c r="J11" s="111">
        <f>'Tiempos E-2'!AH11</f>
        <v>24</v>
      </c>
      <c r="K11" s="102"/>
      <c r="L11" s="110">
        <f>'Tiempos E-3'!M11</f>
        <v>0.09081018518518524</v>
      </c>
      <c r="M11" s="111">
        <f>'Tiempos E-3'!N11</f>
        <v>6</v>
      </c>
      <c r="N11" s="102"/>
      <c r="O11" s="110">
        <f>'Tiempos E-4'!L11</f>
        <v>0.07111111111111112</v>
      </c>
      <c r="P11" s="111">
        <f>'Tiempos E-4'!M11</f>
        <v>5</v>
      </c>
      <c r="Q11" s="102"/>
      <c r="R11" s="112">
        <f aca="true" t="shared" si="1" ref="R11:R32">G11+J11+M11+P11</f>
        <v>46</v>
      </c>
      <c r="S11" s="113">
        <f aca="true" t="shared" si="2" ref="S11:S16">F11+I11+L11+O11</f>
        <v>0.6327662037037038</v>
      </c>
      <c r="T11" s="85"/>
      <c r="U11" s="85"/>
    </row>
    <row r="12" spans="1:21" ht="11.25">
      <c r="A12" s="107">
        <f t="shared" si="0"/>
        <v>2</v>
      </c>
      <c r="B12" s="108">
        <f>Equipos!A12</f>
        <v>2</v>
      </c>
      <c r="C12" s="109" t="str">
        <f>Equipos!B12</f>
        <v>CLUBE PRAÇAS DA ARMADA</v>
      </c>
      <c r="D12" s="108" t="str">
        <f>Equipos!C12</f>
        <v>Elite</v>
      </c>
      <c r="E12" s="101"/>
      <c r="F12" s="110">
        <f>'Tiempos E-1'!S12</f>
        <v>0.11328703703703707</v>
      </c>
      <c r="G12" s="111">
        <f>'Tiempos E-1'!T12</f>
        <v>11</v>
      </c>
      <c r="H12" s="102"/>
      <c r="I12" s="110">
        <f>'Tiempos E-2'!AG12</f>
        <v>0.45657407407407413</v>
      </c>
      <c r="J12" s="111">
        <f>'Tiempos E-2'!AH12</f>
        <v>24</v>
      </c>
      <c r="K12" s="102"/>
      <c r="L12" s="110">
        <f>'Tiempos E-3'!M12</f>
        <v>0.09748842592592588</v>
      </c>
      <c r="M12" s="111">
        <f>'Tiempos E-3'!N12</f>
        <v>6</v>
      </c>
      <c r="N12" s="102"/>
      <c r="O12" s="110">
        <f>'Tiempos E-4'!L12</f>
        <v>0.07158564814814816</v>
      </c>
      <c r="P12" s="111">
        <f>'Tiempos E-4'!M12</f>
        <v>5</v>
      </c>
      <c r="Q12" s="102"/>
      <c r="R12" s="112">
        <f t="shared" si="1"/>
        <v>46</v>
      </c>
      <c r="S12" s="113">
        <f t="shared" si="2"/>
        <v>0.7389351851851852</v>
      </c>
      <c r="T12" s="85"/>
      <c r="U12" s="85"/>
    </row>
    <row r="13" spans="1:21" ht="11.25">
      <c r="A13" s="107">
        <f t="shared" si="0"/>
        <v>3</v>
      </c>
      <c r="B13" s="108">
        <f>Equipos!A13</f>
        <v>3</v>
      </c>
      <c r="C13" s="109" t="str">
        <f>Equipos!B13</f>
        <v>www.mundoraider.com-Magerit</v>
      </c>
      <c r="D13" s="108" t="str">
        <f>Equipos!C13</f>
        <v>Elite</v>
      </c>
      <c r="E13" s="101"/>
      <c r="F13" s="110">
        <f>'Tiempos E-1'!S13</f>
        <v>0.14734953703703707</v>
      </c>
      <c r="G13" s="111">
        <f>'Tiempos E-1'!T13</f>
        <v>11</v>
      </c>
      <c r="H13" s="102"/>
      <c r="I13" s="110">
        <f>'Tiempos E-2'!AG13</f>
        <v>0.48934027777777767</v>
      </c>
      <c r="J13" s="111">
        <f>'Tiempos E-2'!AH13</f>
        <v>23</v>
      </c>
      <c r="K13" s="102"/>
      <c r="L13" s="110">
        <f>'Tiempos E-3'!M13</f>
        <v>0.1109259259259261</v>
      </c>
      <c r="M13" s="111">
        <f>'Tiempos E-3'!N13</f>
        <v>0</v>
      </c>
      <c r="N13" s="102"/>
      <c r="O13" s="110">
        <f>'Tiempos E-4'!L13</f>
        <v>0.07502314814814814</v>
      </c>
      <c r="P13" s="111">
        <f>'Tiempos E-4'!M13</f>
        <v>4</v>
      </c>
      <c r="Q13" s="102"/>
      <c r="R13" s="112">
        <f t="shared" si="1"/>
        <v>38</v>
      </c>
      <c r="S13" s="113">
        <f t="shared" si="2"/>
        <v>0.822638888888889</v>
      </c>
      <c r="T13" s="85"/>
      <c r="U13" s="85"/>
    </row>
    <row r="14" spans="1:21" ht="11.25">
      <c r="A14" s="107">
        <f t="shared" si="0"/>
        <v>4</v>
      </c>
      <c r="B14" s="108">
        <f>Equipos!A14</f>
        <v>4</v>
      </c>
      <c r="C14" s="109" t="str">
        <f>Equipos!B14</f>
        <v>TURISMODEPRIEGO.COM</v>
      </c>
      <c r="D14" s="108" t="str">
        <f>Equipos!C14</f>
        <v>Elite</v>
      </c>
      <c r="E14" s="101"/>
      <c r="F14" s="110">
        <f>'Tiempos E-1'!S14</f>
        <v>0.1052893518518519</v>
      </c>
      <c r="G14" s="111">
        <f>'Tiempos E-1'!T14</f>
        <v>11</v>
      </c>
      <c r="H14" s="102"/>
      <c r="I14" s="110">
        <f>'Tiempos E-2'!AG14</f>
        <v>0.48638888888888876</v>
      </c>
      <c r="J14" s="111">
        <f>'Tiempos E-2'!AH14</f>
        <v>24</v>
      </c>
      <c r="K14" s="102"/>
      <c r="L14" s="110">
        <f>'Tiempos E-3'!M14</f>
        <v>0.11920138888888898</v>
      </c>
      <c r="M14" s="111">
        <f>'Tiempos E-3'!N14</f>
        <v>6</v>
      </c>
      <c r="N14" s="102"/>
      <c r="O14" s="110">
        <f>'Tiempos E-4'!L14</f>
        <v>0.07335648148148144</v>
      </c>
      <c r="P14" s="111">
        <f>'Tiempos E-4'!M14</f>
        <v>5</v>
      </c>
      <c r="Q14" s="102"/>
      <c r="R14" s="112">
        <f t="shared" si="1"/>
        <v>46</v>
      </c>
      <c r="S14" s="113">
        <f t="shared" si="2"/>
        <v>0.784236111111111</v>
      </c>
      <c r="T14" s="85"/>
      <c r="U14" s="85"/>
    </row>
    <row r="15" spans="1:21" ht="11.25">
      <c r="A15" s="107">
        <f t="shared" si="0"/>
        <v>5</v>
      </c>
      <c r="B15" s="108">
        <f>Equipos!A15</f>
        <v>5</v>
      </c>
      <c r="C15" s="109" t="str">
        <f>Equipos!B15</f>
        <v>MONTAÑA FERROL ELITE</v>
      </c>
      <c r="D15" s="108" t="str">
        <f>Equipos!C15</f>
        <v>Elite</v>
      </c>
      <c r="E15" s="101"/>
      <c r="F15" s="110">
        <f>'Tiempos E-1'!S15</f>
        <v>0.12620370370370376</v>
      </c>
      <c r="G15" s="111">
        <f>'Tiempos E-1'!T15</f>
        <v>11</v>
      </c>
      <c r="H15" s="102"/>
      <c r="I15" s="110">
        <f>'Tiempos E-2'!AG15</f>
        <v>0.5118171296296297</v>
      </c>
      <c r="J15" s="111">
        <f>'Tiempos E-2'!AH15</f>
        <v>24</v>
      </c>
      <c r="K15" s="102"/>
      <c r="L15" s="110">
        <f>'Tiempos E-3'!M15</f>
        <v>0.09954861111111102</v>
      </c>
      <c r="M15" s="111">
        <f>'Tiempos E-3'!N15</f>
        <v>6</v>
      </c>
      <c r="N15" s="102"/>
      <c r="O15" s="110">
        <f>'Tiempos E-4'!L15</f>
        <v>0.08620370370370367</v>
      </c>
      <c r="P15" s="111">
        <f>'Tiempos E-4'!M15</f>
        <v>5</v>
      </c>
      <c r="Q15" s="102"/>
      <c r="R15" s="112">
        <f t="shared" si="1"/>
        <v>46</v>
      </c>
      <c r="S15" s="113">
        <f t="shared" si="2"/>
        <v>0.8237731481481482</v>
      </c>
      <c r="T15" s="85"/>
      <c r="U15" s="85"/>
    </row>
    <row r="16" spans="1:21" ht="11.25">
      <c r="A16" s="107">
        <f t="shared" si="0"/>
        <v>6</v>
      </c>
      <c r="B16" s="108">
        <f>Equipos!A16</f>
        <v>6</v>
      </c>
      <c r="C16" s="109" t="str">
        <f>Equipos!B16</f>
        <v>Bimbache Extrem LXS</v>
      </c>
      <c r="D16" s="108" t="str">
        <f>Equipos!C16</f>
        <v>Elite</v>
      </c>
      <c r="E16" s="101"/>
      <c r="F16" s="110">
        <f>'Tiempos E-1'!S16</f>
        <v>0.11166666666666664</v>
      </c>
      <c r="G16" s="111">
        <f>'Tiempos E-1'!T16</f>
        <v>11</v>
      </c>
      <c r="H16" s="102"/>
      <c r="I16" s="110">
        <f>'Tiempos E-2'!AG16</f>
        <v>0.420613425925926</v>
      </c>
      <c r="J16" s="111">
        <f>'Tiempos E-2'!AH16</f>
        <v>24</v>
      </c>
      <c r="K16" s="102"/>
      <c r="L16" s="110">
        <f>'Tiempos E-3'!M16</f>
        <v>0.12273148148148139</v>
      </c>
      <c r="M16" s="111">
        <f>'Tiempos E-3'!N16</f>
        <v>6</v>
      </c>
      <c r="N16" s="102"/>
      <c r="O16" s="110">
        <f>'Tiempos E-4'!L16</f>
        <v>0.06324074074074071</v>
      </c>
      <c r="P16" s="111">
        <f>'Tiempos E-4'!M16</f>
        <v>5</v>
      </c>
      <c r="Q16" s="102"/>
      <c r="R16" s="112">
        <f t="shared" si="1"/>
        <v>46</v>
      </c>
      <c r="S16" s="113">
        <f t="shared" si="2"/>
        <v>0.7182523148148147</v>
      </c>
      <c r="T16" s="85"/>
      <c r="U16" s="85"/>
    </row>
    <row r="17" spans="1:21" ht="11.25">
      <c r="A17" s="107">
        <f t="shared" si="0"/>
        <v>7</v>
      </c>
      <c r="B17" s="108">
        <f>Equipos!A17</f>
        <v>7</v>
      </c>
      <c r="C17" s="109" t="str">
        <f>Equipos!B17</f>
        <v>YAENCONTRE.COM-HAGLOFS</v>
      </c>
      <c r="D17" s="108" t="str">
        <f>Equipos!C17</f>
        <v>Elite</v>
      </c>
      <c r="E17" s="101"/>
      <c r="F17" s="110">
        <f>'Tiempos E-1'!S17</f>
        <v>0.1110532407407408</v>
      </c>
      <c r="G17" s="111">
        <f>'Tiempos E-1'!T17</f>
        <v>11</v>
      </c>
      <c r="H17" s="102"/>
      <c r="I17" s="110" t="str">
        <f>'Tiempos E-2'!AG17</f>
        <v>abandona</v>
      </c>
      <c r="J17" s="111">
        <f>'Tiempos E-2'!AH17</f>
        <v>15</v>
      </c>
      <c r="K17" s="102"/>
      <c r="L17" s="110" t="str">
        <f>'Tiempos E-3'!M17</f>
        <v>abandona</v>
      </c>
      <c r="M17" s="111">
        <f>'Tiempos E-3'!N17</f>
        <v>0</v>
      </c>
      <c r="N17" s="102"/>
      <c r="O17" s="110" t="str">
        <f>'Tiempos E-4'!L17</f>
        <v>no sale</v>
      </c>
      <c r="P17" s="111">
        <f>'Tiempos E-4'!M17</f>
        <v>0</v>
      </c>
      <c r="Q17" s="102"/>
      <c r="R17" s="112">
        <f t="shared" si="1"/>
        <v>26</v>
      </c>
      <c r="S17" s="113" t="s">
        <v>94</v>
      </c>
      <c r="T17" s="85"/>
      <c r="U17" s="85"/>
    </row>
    <row r="18" spans="1:21" ht="11.25">
      <c r="A18" s="107">
        <f t="shared" si="0"/>
        <v>8</v>
      </c>
      <c r="B18" s="108">
        <f>Equipos!A18</f>
        <v>8</v>
      </c>
      <c r="C18" s="109" t="str">
        <f>Equipos!B18</f>
        <v>GALLAECIA ENDORPHIN</v>
      </c>
      <c r="D18" s="108" t="str">
        <f>Equipos!C18</f>
        <v>Elite</v>
      </c>
      <c r="E18" s="101"/>
      <c r="F18" s="110">
        <f>'Tiempos E-1'!S18</f>
        <v>0.13934027777777774</v>
      </c>
      <c r="G18" s="111">
        <f>'Tiempos E-1'!T18</f>
        <v>11</v>
      </c>
      <c r="H18" s="102"/>
      <c r="I18" s="110">
        <f>'Tiempos E-2'!AG18</f>
        <v>0.4616203703703705</v>
      </c>
      <c r="J18" s="111">
        <f>'Tiempos E-2'!AH18</f>
        <v>23</v>
      </c>
      <c r="K18" s="102"/>
      <c r="L18" s="110">
        <f>'Tiempos E-3'!M18</f>
        <v>0.12413194444444442</v>
      </c>
      <c r="M18" s="111">
        <f>'Tiempos E-3'!N18</f>
        <v>5</v>
      </c>
      <c r="N18" s="102"/>
      <c r="O18" s="110">
        <f>'Tiempos E-4'!L18</f>
        <v>0.09432870370370372</v>
      </c>
      <c r="P18" s="111">
        <f>'Tiempos E-4'!M18</f>
        <v>0</v>
      </c>
      <c r="Q18" s="102"/>
      <c r="R18" s="112">
        <f t="shared" si="1"/>
        <v>39</v>
      </c>
      <c r="S18" s="113">
        <f>F18+I18+L18+O18</f>
        <v>0.8194212962962963</v>
      </c>
      <c r="T18" s="85"/>
      <c r="U18" s="85"/>
    </row>
    <row r="19" spans="1:21" ht="11.25">
      <c r="A19" s="107">
        <f t="shared" si="0"/>
        <v>9</v>
      </c>
      <c r="B19" s="108">
        <f>Equipos!A19</f>
        <v>9</v>
      </c>
      <c r="C19" s="109" t="str">
        <f>Equipos!B19</f>
        <v>ADID TERREX</v>
      </c>
      <c r="D19" s="108" t="str">
        <f>Equipos!C19</f>
        <v>Elite</v>
      </c>
      <c r="E19" s="101"/>
      <c r="F19" s="110">
        <f>'Tiempos E-1'!S19</f>
        <v>0.10184027777777777</v>
      </c>
      <c r="G19" s="111">
        <f>'Tiempos E-1'!T19</f>
        <v>11</v>
      </c>
      <c r="H19" s="102"/>
      <c r="I19" s="110">
        <f>'Tiempos E-2'!AG19</f>
        <v>0.3624537037037038</v>
      </c>
      <c r="J19" s="111">
        <f>'Tiempos E-2'!AH19</f>
        <v>24</v>
      </c>
      <c r="K19" s="102"/>
      <c r="L19" s="110">
        <f>'Tiempos E-3'!M19</f>
        <v>0.06873842592592594</v>
      </c>
      <c r="M19" s="111">
        <f>'Tiempos E-3'!N19</f>
        <v>6</v>
      </c>
      <c r="N19" s="102"/>
      <c r="O19" s="110">
        <f>'Tiempos E-4'!L19</f>
        <v>0.06163194444444442</v>
      </c>
      <c r="P19" s="111">
        <f>'Tiempos E-4'!M19</f>
        <v>5</v>
      </c>
      <c r="Q19" s="102"/>
      <c r="R19" s="112">
        <f t="shared" si="1"/>
        <v>46</v>
      </c>
      <c r="S19" s="113">
        <f aca="true" t="shared" si="3" ref="S19:S25">F19+I19+L19+O19</f>
        <v>0.594664351851852</v>
      </c>
      <c r="T19" s="85"/>
      <c r="U19" s="85"/>
    </row>
    <row r="20" spans="1:21" ht="11.25">
      <c r="A20" s="107">
        <f t="shared" si="0"/>
        <v>10</v>
      </c>
      <c r="B20" s="108">
        <f>Equipos!A20</f>
        <v>10</v>
      </c>
      <c r="C20" s="109" t="str">
        <f>Equipos!B20</f>
        <v>SHERPA-RAID</v>
      </c>
      <c r="D20" s="108" t="str">
        <f>Equipos!C20</f>
        <v>Elite</v>
      </c>
      <c r="E20" s="101"/>
      <c r="F20" s="110">
        <f>'Tiempos E-1'!S20</f>
        <v>0.11031249999999998</v>
      </c>
      <c r="G20" s="111">
        <f>'Tiempos E-1'!T20</f>
        <v>11</v>
      </c>
      <c r="H20" s="102"/>
      <c r="I20" s="110">
        <f>'Tiempos E-2'!AG20</f>
        <v>0.36711805555555554</v>
      </c>
      <c r="J20" s="111">
        <f>'Tiempos E-2'!AH20</f>
        <v>24</v>
      </c>
      <c r="K20" s="102"/>
      <c r="L20" s="110">
        <f>'Tiempos E-3'!M20</f>
        <v>0.08736111111111122</v>
      </c>
      <c r="M20" s="111">
        <f>'Tiempos E-3'!N20</f>
        <v>6</v>
      </c>
      <c r="N20" s="102"/>
      <c r="O20" s="110">
        <f>'Tiempos E-4'!L20</f>
        <v>0.0569675925925926</v>
      </c>
      <c r="P20" s="111">
        <f>'Tiempos E-4'!M20</f>
        <v>5</v>
      </c>
      <c r="Q20" s="102"/>
      <c r="R20" s="112">
        <f t="shared" si="1"/>
        <v>46</v>
      </c>
      <c r="S20" s="113">
        <f t="shared" si="3"/>
        <v>0.6217592592592593</v>
      </c>
      <c r="T20" s="85"/>
      <c r="U20" s="85"/>
    </row>
    <row r="21" spans="1:21" ht="11.25">
      <c r="A21" s="107">
        <f t="shared" si="0"/>
        <v>11</v>
      </c>
      <c r="B21" s="108">
        <f>Equipos!A21</f>
        <v>11</v>
      </c>
      <c r="C21" s="109" t="str">
        <f>Equipos!B21</f>
        <v>PEÑA GUARA-HOKO</v>
      </c>
      <c r="D21" s="108" t="str">
        <f>Equipos!C21</f>
        <v>Elite</v>
      </c>
      <c r="E21" s="101"/>
      <c r="F21" s="110">
        <f>'Tiempos E-1'!S21</f>
        <v>0.0998263888888889</v>
      </c>
      <c r="G21" s="111">
        <f>'Tiempos E-1'!T21</f>
        <v>11</v>
      </c>
      <c r="H21" s="102"/>
      <c r="I21" s="110">
        <f>'Tiempos E-2'!AG21</f>
        <v>0.41218750000000004</v>
      </c>
      <c r="J21" s="111">
        <f>'Tiempos E-2'!AH21</f>
        <v>24</v>
      </c>
      <c r="K21" s="102"/>
      <c r="L21" s="110">
        <f>'Tiempos E-3'!M21</f>
        <v>0.10160879629629616</v>
      </c>
      <c r="M21" s="111">
        <f>'Tiempos E-3'!N21</f>
        <v>6</v>
      </c>
      <c r="N21" s="102"/>
      <c r="O21" s="110">
        <f>'Tiempos E-4'!L21</f>
        <v>0.06819444444444445</v>
      </c>
      <c r="P21" s="111">
        <f>'Tiempos E-4'!M21</f>
        <v>5</v>
      </c>
      <c r="Q21" s="102"/>
      <c r="R21" s="112">
        <f t="shared" si="1"/>
        <v>46</v>
      </c>
      <c r="S21" s="113">
        <f t="shared" si="3"/>
        <v>0.6818171296296296</v>
      </c>
      <c r="T21" s="85"/>
      <c r="U21" s="85"/>
    </row>
    <row r="22" spans="1:21" ht="11.25">
      <c r="A22" s="107">
        <f t="shared" si="0"/>
        <v>12</v>
      </c>
      <c r="B22" s="108">
        <f>Equipos!A22</f>
        <v>12</v>
      </c>
      <c r="C22" s="109" t="str">
        <f>Equipos!B22</f>
        <v>GALLAECIA SPOLU</v>
      </c>
      <c r="D22" s="108" t="str">
        <f>Equipos!C22</f>
        <v>Elite</v>
      </c>
      <c r="E22" s="101"/>
      <c r="F22" s="110">
        <f>'Tiempos E-1'!S22</f>
        <v>0.1275810185185185</v>
      </c>
      <c r="G22" s="111">
        <f>'Tiempos E-1'!T22</f>
        <v>11</v>
      </c>
      <c r="H22" s="102"/>
      <c r="I22" s="110">
        <f>'Tiempos E-2'!AG22</f>
        <v>0.5460185185185186</v>
      </c>
      <c r="J22" s="111">
        <f>'Tiempos E-2'!AH22</f>
        <v>21</v>
      </c>
      <c r="K22" s="102"/>
      <c r="L22" s="110">
        <f>'Tiempos E-3'!M22</f>
        <v>0.03512731481481479</v>
      </c>
      <c r="M22" s="111">
        <f>'Tiempos E-3'!N22</f>
        <v>1</v>
      </c>
      <c r="N22" s="102"/>
      <c r="O22" s="110">
        <f>'Tiempos E-4'!L22</f>
        <v>0.08012731481481483</v>
      </c>
      <c r="P22" s="111">
        <f>'Tiempos E-4'!M22</f>
        <v>3</v>
      </c>
      <c r="Q22" s="102"/>
      <c r="R22" s="112">
        <f t="shared" si="1"/>
        <v>36</v>
      </c>
      <c r="S22" s="113">
        <f t="shared" si="3"/>
        <v>0.7888541666666667</v>
      </c>
      <c r="T22" s="85"/>
      <c r="U22" s="85"/>
    </row>
    <row r="23" spans="1:21" ht="11.25">
      <c r="A23" s="107">
        <f t="shared" si="0"/>
        <v>13</v>
      </c>
      <c r="B23" s="108">
        <f>Equipos!A23</f>
        <v>13</v>
      </c>
      <c r="C23" s="109" t="str">
        <f>Equipos!B23</f>
        <v>GLOBAZ.PT</v>
      </c>
      <c r="D23" s="108" t="str">
        <f>Equipos!C23</f>
        <v>Elite</v>
      </c>
      <c r="E23" s="101"/>
      <c r="F23" s="110">
        <f>'Tiempos E-1'!S23</f>
        <v>0.1391087962962963</v>
      </c>
      <c r="G23" s="111">
        <f>'Tiempos E-1'!T23</f>
        <v>11</v>
      </c>
      <c r="H23" s="102"/>
      <c r="I23" s="110">
        <f>'Tiempos E-2'!AG23</f>
        <v>0.4753240740740742</v>
      </c>
      <c r="J23" s="111">
        <f>'Tiempos E-2'!AH23</f>
        <v>24</v>
      </c>
      <c r="K23" s="102"/>
      <c r="L23" s="110">
        <f>'Tiempos E-3'!M23</f>
        <v>0.10821759259259256</v>
      </c>
      <c r="M23" s="111">
        <f>'Tiempos E-3'!N23</f>
        <v>6</v>
      </c>
      <c r="N23" s="102"/>
      <c r="O23" s="110">
        <f>'Tiempos E-4'!L23</f>
        <v>0.07065972222222217</v>
      </c>
      <c r="P23" s="111">
        <f>'Tiempos E-4'!M23</f>
        <v>5</v>
      </c>
      <c r="Q23" s="102"/>
      <c r="R23" s="112">
        <f t="shared" si="1"/>
        <v>46</v>
      </c>
      <c r="S23" s="113">
        <f t="shared" si="3"/>
        <v>0.7933101851851853</v>
      </c>
      <c r="T23" s="85"/>
      <c r="U23" s="85"/>
    </row>
    <row r="24" spans="1:21" ht="11.25">
      <c r="A24" s="107">
        <f t="shared" si="0"/>
        <v>14</v>
      </c>
      <c r="B24" s="108">
        <f>Equipos!A24</f>
        <v>14</v>
      </c>
      <c r="C24" s="109" t="str">
        <f>Equipos!B24</f>
        <v>AROMON PontevedRAID</v>
      </c>
      <c r="D24" s="108" t="str">
        <f>Equipos!C24</f>
        <v>Elite</v>
      </c>
      <c r="E24" s="101"/>
      <c r="F24" s="110">
        <f>'Tiempos E-1'!S24</f>
        <v>0.1189236111111111</v>
      </c>
      <c r="G24" s="111">
        <f>'Tiempos E-1'!T24</f>
        <v>11</v>
      </c>
      <c r="H24" s="102"/>
      <c r="I24" s="110">
        <f>'Tiempos E-2'!AG24</f>
        <v>0.494224537037037</v>
      </c>
      <c r="J24" s="111">
        <f>'Tiempos E-2'!AH24</f>
        <v>24</v>
      </c>
      <c r="K24" s="102"/>
      <c r="L24" s="110">
        <f>'Tiempos E-3'!M24</f>
        <v>0.11388888888888893</v>
      </c>
      <c r="M24" s="111">
        <f>'Tiempos E-3'!N24</f>
        <v>6</v>
      </c>
      <c r="N24" s="102"/>
      <c r="O24" s="110">
        <f>'Tiempos E-4'!L24</f>
        <v>0.07568287037037036</v>
      </c>
      <c r="P24" s="111">
        <f>'Tiempos E-4'!M24</f>
        <v>5</v>
      </c>
      <c r="Q24" s="102"/>
      <c r="R24" s="112">
        <f t="shared" si="1"/>
        <v>46</v>
      </c>
      <c r="S24" s="113">
        <f t="shared" si="3"/>
        <v>0.8027199074074074</v>
      </c>
      <c r="T24" s="85"/>
      <c r="U24" s="85"/>
    </row>
    <row r="25" spans="1:21" ht="11.25">
      <c r="A25" s="107">
        <f t="shared" si="0"/>
        <v>15</v>
      </c>
      <c r="B25" s="108">
        <f>Equipos!A25</f>
        <v>15</v>
      </c>
      <c r="C25" s="109" t="str">
        <f>Equipos!B25</f>
        <v>BOMBEIROS CORUÑA BRIGANTIA</v>
      </c>
      <c r="D25" s="108" t="str">
        <f>Equipos!C25</f>
        <v>Elite</v>
      </c>
      <c r="E25" s="101"/>
      <c r="F25" s="110">
        <f>'Tiempos E-1'!S25</f>
        <v>0.11969907407407404</v>
      </c>
      <c r="G25" s="111">
        <f>'Tiempos E-1'!T25</f>
        <v>11</v>
      </c>
      <c r="H25" s="102"/>
      <c r="I25" s="110">
        <f>'Tiempos E-2'!AG25</f>
        <v>0.4420833333333334</v>
      </c>
      <c r="J25" s="111">
        <f>'Tiempos E-2'!AH25</f>
        <v>24</v>
      </c>
      <c r="K25" s="102"/>
      <c r="L25" s="110">
        <f>'Tiempos E-3'!M25</f>
        <v>0.12649305555555557</v>
      </c>
      <c r="M25" s="111">
        <f>'Tiempos E-3'!N25</f>
        <v>6</v>
      </c>
      <c r="N25" s="102"/>
      <c r="O25" s="110">
        <f>'Tiempos E-4'!L25</f>
        <v>0.07190972222222225</v>
      </c>
      <c r="P25" s="111">
        <f>'Tiempos E-4'!M25</f>
        <v>5</v>
      </c>
      <c r="Q25" s="102"/>
      <c r="R25" s="112">
        <f t="shared" si="1"/>
        <v>46</v>
      </c>
      <c r="S25" s="113">
        <f t="shared" si="3"/>
        <v>0.7601851851851852</v>
      </c>
      <c r="T25" s="85"/>
      <c r="U25" s="85"/>
    </row>
    <row r="26" spans="1:21" ht="11.25">
      <c r="A26" s="107">
        <f t="shared" si="0"/>
        <v>16</v>
      </c>
      <c r="B26" s="108">
        <f>Equipos!A26</f>
        <v>16</v>
      </c>
      <c r="C26" s="109" t="str">
        <f>Equipos!B26</f>
        <v>BOMBEIROS CORUÑA CLEMBUTEROL RAID TEAM</v>
      </c>
      <c r="D26" s="108" t="str">
        <f>Equipos!C26</f>
        <v>Elite</v>
      </c>
      <c r="E26" s="101"/>
      <c r="F26" s="110">
        <f>'Tiempos E-1'!S26</f>
        <v>0.1528472222222222</v>
      </c>
      <c r="G26" s="111">
        <f>'Tiempos E-1'!T26</f>
        <v>11</v>
      </c>
      <c r="H26" s="102"/>
      <c r="I26" s="110" t="str">
        <f>'Tiempos E-2'!AG26</f>
        <v>abandona</v>
      </c>
      <c r="J26" s="111">
        <f>'Tiempos E-2'!AH26</f>
        <v>0</v>
      </c>
      <c r="K26" s="102"/>
      <c r="L26" s="110" t="str">
        <f>'Tiempos E-3'!M26</f>
        <v>abandona</v>
      </c>
      <c r="M26" s="111">
        <f>'Tiempos E-3'!N26</f>
        <v>0</v>
      </c>
      <c r="N26" s="102"/>
      <c r="O26" s="110" t="str">
        <f>'Tiempos E-4'!L26</f>
        <v>no sale</v>
      </c>
      <c r="P26" s="111">
        <f>'Tiempos E-4'!M26</f>
        <v>0</v>
      </c>
      <c r="Q26" s="102"/>
      <c r="R26" s="112">
        <f t="shared" si="1"/>
        <v>11</v>
      </c>
      <c r="S26" s="113" t="s">
        <v>94</v>
      </c>
      <c r="T26" s="85"/>
      <c r="U26" s="85"/>
    </row>
    <row r="27" spans="1:21" ht="11.25">
      <c r="A27" s="107">
        <f t="shared" si="0"/>
        <v>17</v>
      </c>
      <c r="B27" s="108">
        <f>Equipos!A27</f>
        <v>17</v>
      </c>
      <c r="C27" s="109" t="str">
        <f>Equipos!B27</f>
        <v>BOMBEIROS CORUÑA NOROESTE</v>
      </c>
      <c r="D27" s="108" t="str">
        <f>Equipos!C27</f>
        <v>Elite</v>
      </c>
      <c r="E27" s="101"/>
      <c r="F27" s="110">
        <f>'Tiempos E-1'!S27</f>
        <v>0.16209490740740745</v>
      </c>
      <c r="G27" s="111">
        <f>'Tiempos E-1'!T27</f>
        <v>11</v>
      </c>
      <c r="H27" s="102"/>
      <c r="I27" s="110" t="str">
        <f>'Tiempos E-2'!AG27</f>
        <v>abandona</v>
      </c>
      <c r="J27" s="111">
        <f>'Tiempos E-2'!AH27</f>
        <v>15</v>
      </c>
      <c r="K27" s="102"/>
      <c r="L27" s="110" t="str">
        <f>'Tiempos E-3'!M27</f>
        <v>abandona</v>
      </c>
      <c r="M27" s="111">
        <f>'Tiempos E-3'!N27</f>
        <v>0</v>
      </c>
      <c r="N27" s="102"/>
      <c r="O27" s="110" t="str">
        <f>'Tiempos E-4'!L27</f>
        <v>no sale</v>
      </c>
      <c r="P27" s="111">
        <f>'Tiempos E-4'!M27</f>
        <v>0</v>
      </c>
      <c r="Q27" s="102"/>
      <c r="R27" s="112">
        <f t="shared" si="1"/>
        <v>26</v>
      </c>
      <c r="S27" s="113" t="s">
        <v>94</v>
      </c>
      <c r="T27" s="85"/>
      <c r="U27" s="85"/>
    </row>
    <row r="28" spans="1:21" ht="11.25">
      <c r="A28" s="107">
        <f t="shared" si="0"/>
        <v>18</v>
      </c>
      <c r="B28" s="108">
        <f>Equipos!A28</f>
        <v>18</v>
      </c>
      <c r="C28" s="109" t="str">
        <f>Equipos!B28</f>
        <v>BOMBEIROS CORUÑA PRO-3</v>
      </c>
      <c r="D28" s="108" t="str">
        <f>Equipos!C28</f>
        <v>Elite</v>
      </c>
      <c r="E28" s="101"/>
      <c r="F28" s="110">
        <f>'Tiempos E-1'!S28</f>
        <v>0.15149305555555553</v>
      </c>
      <c r="G28" s="111">
        <f>'Tiempos E-1'!T28</f>
        <v>11</v>
      </c>
      <c r="H28" s="102"/>
      <c r="I28" s="110">
        <f>'Tiempos E-2'!AG28</f>
        <v>0.47821759259259267</v>
      </c>
      <c r="J28" s="111">
        <f>'Tiempos E-2'!AH28</f>
        <v>23</v>
      </c>
      <c r="K28" s="102"/>
      <c r="L28" s="110" t="str">
        <f>'Tiempos E-3'!M28</f>
        <v>abandona</v>
      </c>
      <c r="M28" s="111">
        <f>'Tiempos E-3'!N28</f>
        <v>0</v>
      </c>
      <c r="N28" s="102"/>
      <c r="O28" s="110" t="str">
        <f>'Tiempos E-4'!L28</f>
        <v>no sale</v>
      </c>
      <c r="P28" s="111">
        <f>'Tiempos E-4'!M28</f>
        <v>0</v>
      </c>
      <c r="Q28" s="102"/>
      <c r="R28" s="112">
        <f t="shared" si="1"/>
        <v>34</v>
      </c>
      <c r="S28" s="113" t="s">
        <v>94</v>
      </c>
      <c r="T28" s="85"/>
      <c r="U28" s="85"/>
    </row>
    <row r="29" spans="1:21" ht="11.25">
      <c r="A29" s="107">
        <f t="shared" si="0"/>
        <v>19</v>
      </c>
      <c r="B29" s="108">
        <f>Equipos!A29</f>
        <v>19</v>
      </c>
      <c r="C29" s="109" t="str">
        <f>Equipos!B29</f>
        <v>Bimont-Nutrisport Vidaraid</v>
      </c>
      <c r="D29" s="108" t="str">
        <f>Equipos!C29</f>
        <v>Elite</v>
      </c>
      <c r="E29" s="101"/>
      <c r="F29" s="110">
        <f>'Tiempos E-1'!S29</f>
        <v>0.10019675925925925</v>
      </c>
      <c r="G29" s="111">
        <f>'Tiempos E-1'!T29</f>
        <v>11</v>
      </c>
      <c r="H29" s="102"/>
      <c r="I29" s="110">
        <f>'Tiempos E-2'!AG29</f>
        <v>0.35321759259259267</v>
      </c>
      <c r="J29" s="111">
        <f>'Tiempos E-2'!AH29</f>
        <v>24</v>
      </c>
      <c r="K29" s="102"/>
      <c r="L29" s="110">
        <f>'Tiempos E-3'!M29</f>
        <v>0.06540509259259264</v>
      </c>
      <c r="M29" s="111">
        <f>'Tiempos E-3'!N29</f>
        <v>6</v>
      </c>
      <c r="N29" s="102"/>
      <c r="O29" s="110">
        <f>'Tiempos E-4'!L29</f>
        <v>0.053506944444444426</v>
      </c>
      <c r="P29" s="111">
        <f>'Tiempos E-4'!M29</f>
        <v>5</v>
      </c>
      <c r="Q29" s="102"/>
      <c r="R29" s="112">
        <f t="shared" si="1"/>
        <v>46</v>
      </c>
      <c r="S29" s="113">
        <f>F29+I29+L29+O29</f>
        <v>0.572326388888889</v>
      </c>
      <c r="T29" s="85"/>
      <c r="U29" s="85"/>
    </row>
    <row r="30" spans="1:21" ht="11.25">
      <c r="A30" s="107">
        <f t="shared" si="0"/>
        <v>20</v>
      </c>
      <c r="B30" s="108">
        <f>Equipos!A30</f>
        <v>20</v>
      </c>
      <c r="C30" s="109" t="str">
        <f>Equipos!B30</f>
        <v>MERIDA BIKES-IMPERDIBLE</v>
      </c>
      <c r="D30" s="108" t="str">
        <f>Equipos!C30</f>
        <v>Elite</v>
      </c>
      <c r="E30" s="101"/>
      <c r="F30" s="110">
        <f>'Tiempos E-1'!S30</f>
        <v>0.1271180555555556</v>
      </c>
      <c r="G30" s="111">
        <f>'Tiempos E-1'!T30</f>
        <v>11</v>
      </c>
      <c r="H30" s="102"/>
      <c r="I30" s="110">
        <f>'Tiempos E-2'!AG30</f>
        <v>0.5088310185185184</v>
      </c>
      <c r="J30" s="111">
        <f>'Tiempos E-2'!AH30</f>
        <v>24</v>
      </c>
      <c r="K30" s="102"/>
      <c r="L30" s="110">
        <f>'Tiempos E-3'!M30</f>
        <v>0.0951157407407408</v>
      </c>
      <c r="M30" s="111">
        <f>'Tiempos E-3'!N30</f>
        <v>6</v>
      </c>
      <c r="N30" s="102"/>
      <c r="O30" s="110">
        <f>'Tiempos E-4'!L30</f>
        <v>0.07563657407407409</v>
      </c>
      <c r="P30" s="111">
        <f>'Tiempos E-4'!M30</f>
        <v>5</v>
      </c>
      <c r="Q30" s="102"/>
      <c r="R30" s="112">
        <f t="shared" si="1"/>
        <v>46</v>
      </c>
      <c r="S30" s="113">
        <f>F30+I30+L30+O30</f>
        <v>0.806701388888889</v>
      </c>
      <c r="T30" s="85"/>
      <c r="U30" s="85"/>
    </row>
    <row r="31" spans="1:21" ht="11.25">
      <c r="A31" s="107">
        <f t="shared" si="0"/>
        <v>21</v>
      </c>
      <c r="B31" s="108">
        <f>Equipos!A31</f>
        <v>21</v>
      </c>
      <c r="C31" s="109" t="str">
        <f>Equipos!B31</f>
        <v>KELTOI</v>
      </c>
      <c r="D31" s="108" t="str">
        <f>Equipos!C31</f>
        <v>Elite</v>
      </c>
      <c r="E31" s="101"/>
      <c r="F31" s="110">
        <f>'Tiempos E-1'!S31</f>
        <v>0.14633101851851854</v>
      </c>
      <c r="G31" s="111">
        <f>'Tiempos E-1'!T31</f>
        <v>11</v>
      </c>
      <c r="H31" s="102"/>
      <c r="I31" s="110" t="str">
        <f>'Tiempos E-2'!AG31</f>
        <v>abandona</v>
      </c>
      <c r="J31" s="111">
        <f>'Tiempos E-2'!AH31</f>
        <v>8</v>
      </c>
      <c r="K31" s="102"/>
      <c r="L31" s="110" t="str">
        <f>'Tiempos E-3'!M31</f>
        <v>abandona</v>
      </c>
      <c r="M31" s="111">
        <f>'Tiempos E-3'!N31</f>
        <v>0</v>
      </c>
      <c r="N31" s="102"/>
      <c r="O31" s="110" t="str">
        <f>'Tiempos E-4'!L31</f>
        <v>no sale</v>
      </c>
      <c r="P31" s="111">
        <f>'Tiempos E-4'!M31</f>
        <v>0</v>
      </c>
      <c r="Q31" s="102"/>
      <c r="R31" s="112">
        <f t="shared" si="1"/>
        <v>19</v>
      </c>
      <c r="S31" s="113" t="s">
        <v>94</v>
      </c>
      <c r="T31" s="85"/>
      <c r="U31" s="85"/>
    </row>
    <row r="32" spans="1:21" ht="11.25">
      <c r="A32" s="107">
        <f t="shared" si="0"/>
        <v>22</v>
      </c>
      <c r="B32" s="108">
        <f>Equipos!A32</f>
        <v>23</v>
      </c>
      <c r="C32" s="109" t="str">
        <f>Equipos!B32</f>
        <v>SEO SIMPLIFICA</v>
      </c>
      <c r="D32" s="108" t="str">
        <f>Equipos!C32</f>
        <v>Elite</v>
      </c>
      <c r="E32" s="101"/>
      <c r="F32" s="110">
        <f>'Tiempos E-1'!S32</f>
        <v>0.11074074074074075</v>
      </c>
      <c r="G32" s="111">
        <f>'Tiempos E-1'!T32</f>
        <v>11</v>
      </c>
      <c r="H32" s="102"/>
      <c r="I32" s="110">
        <f>'Tiempos E-2'!AG32</f>
        <v>0.4688310185185186</v>
      </c>
      <c r="J32" s="111">
        <f>'Tiempos E-2'!AH32</f>
        <v>24</v>
      </c>
      <c r="K32" s="102"/>
      <c r="L32" s="110">
        <f>'Tiempos E-3'!M32</f>
        <v>0.1439583333333332</v>
      </c>
      <c r="M32" s="111">
        <f>'Tiempos E-3'!N32</f>
        <v>6</v>
      </c>
      <c r="N32" s="102"/>
      <c r="O32" s="110">
        <f>'Tiempos E-4'!L32</f>
        <v>0.07290509259259259</v>
      </c>
      <c r="P32" s="111">
        <f>'Tiempos E-4'!M32</f>
        <v>5</v>
      </c>
      <c r="Q32" s="102"/>
      <c r="R32" s="112">
        <f t="shared" si="1"/>
        <v>46</v>
      </c>
      <c r="S32" s="113">
        <f>F32+I32+L32+O32</f>
        <v>0.7964351851851851</v>
      </c>
      <c r="T32" s="85"/>
      <c r="U32" s="85"/>
    </row>
    <row r="33" spans="1:21" ht="11.25">
      <c r="A33" s="107">
        <f t="shared" si="0"/>
        <v>23</v>
      </c>
      <c r="B33" s="108">
        <f>Equipos!A33</f>
        <v>24</v>
      </c>
      <c r="C33" s="109" t="str">
        <f>Equipos!B33</f>
        <v>Roqsport.com</v>
      </c>
      <c r="D33" s="108" t="str">
        <f>Equipos!C33</f>
        <v>Elite</v>
      </c>
      <c r="E33" s="101"/>
      <c r="F33" s="110" t="str">
        <f>'Tiempos E-1'!S33</f>
        <v>abandonan</v>
      </c>
      <c r="G33" s="111">
        <f>'Tiempos E-1'!T33</f>
        <v>0</v>
      </c>
      <c r="H33" s="102"/>
      <c r="I33" s="110" t="str">
        <f>'Tiempos E-2'!AG33</f>
        <v>abandona</v>
      </c>
      <c r="J33" s="111">
        <f>'Tiempos E-2'!AH33</f>
        <v>0</v>
      </c>
      <c r="K33" s="102"/>
      <c r="L33" s="110" t="str">
        <f>'Tiempos E-3'!M33</f>
        <v>abandona</v>
      </c>
      <c r="M33" s="111">
        <f>'Tiempos E-3'!N33</f>
        <v>0</v>
      </c>
      <c r="N33" s="102"/>
      <c r="O33" s="110" t="str">
        <f>'Tiempos E-4'!L33</f>
        <v>no sale</v>
      </c>
      <c r="P33" s="111">
        <f>'Tiempos E-4'!M33</f>
        <v>0</v>
      </c>
      <c r="Q33" s="102"/>
      <c r="R33" s="112">
        <v>0</v>
      </c>
      <c r="S33" s="113" t="s">
        <v>94</v>
      </c>
      <c r="T33" s="85"/>
      <c r="U33" s="85"/>
    </row>
    <row r="34" spans="10:19" ht="11.25">
      <c r="J34" s="7"/>
      <c r="M34" s="7"/>
      <c r="N34" s="7"/>
      <c r="P34" s="7"/>
      <c r="Q34" s="7"/>
      <c r="S34" s="7"/>
    </row>
  </sheetData>
  <sheetProtection/>
  <mergeCells count="9">
    <mergeCell ref="R9:S9"/>
    <mergeCell ref="F8:G8"/>
    <mergeCell ref="I8:J8"/>
    <mergeCell ref="L8:M8"/>
    <mergeCell ref="O8:P8"/>
    <mergeCell ref="F9:G9"/>
    <mergeCell ref="I9:J9"/>
    <mergeCell ref="L9:M9"/>
    <mergeCell ref="O9:P9"/>
  </mergeCells>
  <conditionalFormatting sqref="F11:G33 I11:J33 L11:M33 O11:P33">
    <cfRule type="cellIs" priority="1" dxfId="2" operator="lessThanOrEqual" stopIfTrue="1">
      <formula>0</formula>
    </cfRule>
  </conditionalFormatting>
  <conditionalFormatting sqref="R11:R33">
    <cfRule type="cellIs" priority="2" dxfId="0" operator="lessThanOrEqual" stopIfTrue="1">
      <formula>0</formula>
    </cfRule>
  </conditionalFormatting>
  <conditionalFormatting sqref="S11:S33">
    <cfRule type="cellIs" priority="3" dxfId="0" operator="equal" stopIfTrue="1">
      <formula>0</formula>
    </cfRule>
  </conditionalFormatting>
  <printOptions horizontalCentered="1" verticalCentered="1"/>
  <pageMargins left="0.19652777777777777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G46" sqref="G46"/>
    </sheetView>
  </sheetViews>
  <sheetFormatPr defaultColWidth="11.421875" defaultRowHeight="12.75"/>
  <cols>
    <col min="1" max="1" width="3.140625" style="7" customWidth="1"/>
    <col min="2" max="2" width="7.421875" style="38" customWidth="1"/>
    <col min="3" max="3" width="35.421875" style="7" customWidth="1"/>
    <col min="4" max="4" width="6.421875" style="38" customWidth="1"/>
    <col min="5" max="5" width="1.8515625" style="90" customWidth="1"/>
    <col min="6" max="6" width="9.00390625" style="91" customWidth="1"/>
    <col min="7" max="7" width="8.57421875" style="52" customWidth="1"/>
    <col min="8" max="8" width="1.8515625" style="92" customWidth="1"/>
    <col min="9" max="9" width="9.00390625" style="91" customWidth="1"/>
    <col min="10" max="10" width="8.57421875" style="52" customWidth="1"/>
    <col min="11" max="11" width="1.8515625" style="92" customWidth="1"/>
    <col min="12" max="12" width="9.00390625" style="91" customWidth="1"/>
    <col min="13" max="13" width="8.57421875" style="52" customWidth="1"/>
    <col min="14" max="14" width="1.8515625" style="92" customWidth="1"/>
    <col min="15" max="15" width="9.421875" style="91" customWidth="1"/>
    <col min="16" max="16" width="8.57421875" style="52" customWidth="1"/>
    <col min="17" max="17" width="1.8515625" style="92" customWidth="1"/>
    <col min="18" max="18" width="5.28125" style="7" customWidth="1"/>
    <col min="19" max="19" width="10.00390625" style="52" customWidth="1"/>
    <col min="20" max="16384" width="11.421875" style="7" customWidth="1"/>
  </cols>
  <sheetData>
    <row r="1" spans="1:19" ht="27.75" customHeight="1">
      <c r="A1" s="93"/>
      <c r="B1" s="93"/>
      <c r="C1" s="5" t="s">
        <v>96</v>
      </c>
      <c r="D1" s="93"/>
      <c r="E1" s="94"/>
      <c r="F1" s="95"/>
      <c r="G1" s="96"/>
      <c r="H1" s="96"/>
      <c r="I1" s="96"/>
      <c r="J1" s="95"/>
      <c r="K1" s="96"/>
      <c r="L1" s="96"/>
      <c r="M1" s="95"/>
      <c r="N1" s="95"/>
      <c r="O1" s="96"/>
      <c r="P1" s="95"/>
      <c r="Q1" s="95"/>
      <c r="R1" s="97"/>
      <c r="S1" s="98" t="str">
        <f>Equipos!K1</f>
        <v>Liga Española de Raids de Aventura 2011</v>
      </c>
    </row>
    <row r="2" spans="5:15" ht="42" customHeight="1">
      <c r="E2" s="99"/>
      <c r="I2" s="100" t="s">
        <v>98</v>
      </c>
      <c r="L2" s="100"/>
      <c r="O2" s="100"/>
    </row>
    <row r="3" spans="5:15" ht="12.75" customHeight="1" hidden="1">
      <c r="E3" s="99"/>
      <c r="I3" s="100"/>
      <c r="L3" s="100"/>
      <c r="O3" s="100"/>
    </row>
    <row r="4" spans="5:15" ht="12.75" customHeight="1" hidden="1">
      <c r="E4" s="99"/>
      <c r="I4" s="100"/>
      <c r="L4" s="100"/>
      <c r="O4" s="100"/>
    </row>
    <row r="5" ht="9" customHeight="1"/>
    <row r="8" spans="6:19" ht="14.25" customHeight="1">
      <c r="F8" s="116" t="s">
        <v>76</v>
      </c>
      <c r="G8" s="116"/>
      <c r="I8" s="116" t="s">
        <v>77</v>
      </c>
      <c r="J8" s="116"/>
      <c r="L8" s="116" t="s">
        <v>78</v>
      </c>
      <c r="M8" s="116"/>
      <c r="O8" s="116" t="s">
        <v>79</v>
      </c>
      <c r="P8" s="116"/>
      <c r="R8" s="92"/>
      <c r="S8" s="92"/>
    </row>
    <row r="9" spans="5:19" ht="19.5">
      <c r="E9" s="101"/>
      <c r="F9" s="117" t="s">
        <v>80</v>
      </c>
      <c r="G9" s="117"/>
      <c r="H9" s="102"/>
      <c r="I9" s="117" t="s">
        <v>81</v>
      </c>
      <c r="J9" s="117"/>
      <c r="K9" s="102"/>
      <c r="L9" s="117" t="s">
        <v>82</v>
      </c>
      <c r="M9" s="117"/>
      <c r="N9" s="102"/>
      <c r="O9" s="117" t="s">
        <v>83</v>
      </c>
      <c r="P9" s="117"/>
      <c r="Q9" s="102"/>
      <c r="R9" s="115" t="s">
        <v>97</v>
      </c>
      <c r="S9" s="115"/>
    </row>
    <row r="10" spans="1:19" ht="11.25">
      <c r="A10" s="103">
        <v>0</v>
      </c>
      <c r="B10" s="64" t="str">
        <f>Equipos!A10</f>
        <v>Dorsal</v>
      </c>
      <c r="C10" s="104" t="str">
        <f>Equipos!B10</f>
        <v>CATEGORIA  ****</v>
      </c>
      <c r="D10" s="22" t="str">
        <f>Equipos!C10</f>
        <v>CAT.</v>
      </c>
      <c r="E10" s="104"/>
      <c r="F10" s="67" t="s">
        <v>39</v>
      </c>
      <c r="G10" s="67" t="s">
        <v>93</v>
      </c>
      <c r="H10" s="104"/>
      <c r="I10" s="67" t="s">
        <v>39</v>
      </c>
      <c r="J10" s="67" t="s">
        <v>93</v>
      </c>
      <c r="K10" s="104"/>
      <c r="L10" s="67" t="s">
        <v>39</v>
      </c>
      <c r="M10" s="67" t="s">
        <v>93</v>
      </c>
      <c r="N10" s="104"/>
      <c r="O10" s="67" t="s">
        <v>39</v>
      </c>
      <c r="P10" s="67" t="s">
        <v>93</v>
      </c>
      <c r="Q10" s="104"/>
      <c r="R10" s="105" t="s">
        <v>93</v>
      </c>
      <c r="S10" s="106" t="s">
        <v>84</v>
      </c>
    </row>
    <row r="11" spans="1:21" ht="11.25">
      <c r="A11" s="107">
        <f aca="true" t="shared" si="0" ref="A11:A33">A10+1</f>
        <v>1</v>
      </c>
      <c r="B11" s="108">
        <f>Equipos!A29</f>
        <v>19</v>
      </c>
      <c r="C11" s="109" t="str">
        <f>Equipos!B29</f>
        <v>Bimont-Nutrisport Vidaraid</v>
      </c>
      <c r="D11" s="108" t="str">
        <f>Equipos!C29</f>
        <v>Elite</v>
      </c>
      <c r="E11" s="101"/>
      <c r="F11" s="110">
        <f>'Tiempos E-1'!S29</f>
        <v>0.10019675925925925</v>
      </c>
      <c r="G11" s="111">
        <f>'Tiempos E-1'!T29</f>
        <v>11</v>
      </c>
      <c r="H11" s="102"/>
      <c r="I11" s="110">
        <f>'Tiempos E-2'!AG29</f>
        <v>0.35321759259259267</v>
      </c>
      <c r="J11" s="111">
        <f>'Tiempos E-2'!AH29</f>
        <v>24</v>
      </c>
      <c r="K11" s="102"/>
      <c r="L11" s="110">
        <f>'Tiempos E-3'!M29</f>
        <v>0.06540509259259264</v>
      </c>
      <c r="M11" s="111">
        <f>'Tiempos E-3'!N29</f>
        <v>6</v>
      </c>
      <c r="N11" s="102"/>
      <c r="O11" s="110">
        <f>'Tiempos E-4'!L29</f>
        <v>0.053506944444444426</v>
      </c>
      <c r="P11" s="111">
        <f>'Tiempos E-4'!M29</f>
        <v>5</v>
      </c>
      <c r="Q11" s="102"/>
      <c r="R11" s="112">
        <f aca="true" t="shared" si="1" ref="R11:R32">G11+J11+M11+P11</f>
        <v>46</v>
      </c>
      <c r="S11" s="113">
        <f aca="true" t="shared" si="2" ref="S11:S27">F11+I11+L11+O11</f>
        <v>0.572326388888889</v>
      </c>
      <c r="T11" s="85"/>
      <c r="U11" s="85"/>
    </row>
    <row r="12" spans="1:21" ht="11.25">
      <c r="A12" s="107">
        <f t="shared" si="0"/>
        <v>2</v>
      </c>
      <c r="B12" s="108">
        <f>Equipos!A19</f>
        <v>9</v>
      </c>
      <c r="C12" s="109" t="str">
        <f>Equipos!B19</f>
        <v>ADID TERREX</v>
      </c>
      <c r="D12" s="108" t="str">
        <f>Equipos!C19</f>
        <v>Elite</v>
      </c>
      <c r="E12" s="101"/>
      <c r="F12" s="110">
        <f>'Tiempos E-1'!S19</f>
        <v>0.10184027777777777</v>
      </c>
      <c r="G12" s="111">
        <f>'Tiempos E-1'!T19</f>
        <v>11</v>
      </c>
      <c r="H12" s="102"/>
      <c r="I12" s="110">
        <f>'Tiempos E-2'!AG19</f>
        <v>0.3624537037037038</v>
      </c>
      <c r="J12" s="111">
        <f>'Tiempos E-2'!AH19</f>
        <v>24</v>
      </c>
      <c r="K12" s="102"/>
      <c r="L12" s="110">
        <f>'Tiempos E-3'!M19</f>
        <v>0.06873842592592594</v>
      </c>
      <c r="M12" s="111">
        <f>'Tiempos E-3'!N19</f>
        <v>6</v>
      </c>
      <c r="N12" s="102"/>
      <c r="O12" s="110">
        <f>'Tiempos E-4'!L19</f>
        <v>0.06163194444444442</v>
      </c>
      <c r="P12" s="111">
        <f>'Tiempos E-4'!M19</f>
        <v>5</v>
      </c>
      <c r="Q12" s="102"/>
      <c r="R12" s="112">
        <f t="shared" si="1"/>
        <v>46</v>
      </c>
      <c r="S12" s="113">
        <f t="shared" si="2"/>
        <v>0.594664351851852</v>
      </c>
      <c r="T12" s="85"/>
      <c r="U12" s="85"/>
    </row>
    <row r="13" spans="1:21" ht="11.25">
      <c r="A13" s="107">
        <f t="shared" si="0"/>
        <v>3</v>
      </c>
      <c r="B13" s="108">
        <f>Equipos!A20</f>
        <v>10</v>
      </c>
      <c r="C13" s="109" t="str">
        <f>Equipos!B20</f>
        <v>SHERPA-RAID</v>
      </c>
      <c r="D13" s="108" t="str">
        <f>Equipos!C20</f>
        <v>Elite</v>
      </c>
      <c r="E13" s="101"/>
      <c r="F13" s="110">
        <f>'Tiempos E-1'!S20</f>
        <v>0.11031249999999998</v>
      </c>
      <c r="G13" s="111">
        <f>'Tiempos E-1'!T20</f>
        <v>11</v>
      </c>
      <c r="H13" s="102"/>
      <c r="I13" s="110">
        <f>'Tiempos E-2'!AG20</f>
        <v>0.36711805555555554</v>
      </c>
      <c r="J13" s="111">
        <f>'Tiempos E-2'!AH20</f>
        <v>24</v>
      </c>
      <c r="K13" s="102"/>
      <c r="L13" s="110">
        <f>'Tiempos E-3'!M20</f>
        <v>0.08736111111111122</v>
      </c>
      <c r="M13" s="111">
        <f>'Tiempos E-3'!N20</f>
        <v>6</v>
      </c>
      <c r="N13" s="102"/>
      <c r="O13" s="110">
        <f>'Tiempos E-4'!L20</f>
        <v>0.0569675925925926</v>
      </c>
      <c r="P13" s="111">
        <f>'Tiempos E-4'!M20</f>
        <v>5</v>
      </c>
      <c r="Q13" s="102"/>
      <c r="R13" s="112">
        <f t="shared" si="1"/>
        <v>46</v>
      </c>
      <c r="S13" s="113">
        <f t="shared" si="2"/>
        <v>0.6217592592592593</v>
      </c>
      <c r="T13" s="85"/>
      <c r="U13" s="85"/>
    </row>
    <row r="14" spans="1:21" ht="11.25">
      <c r="A14" s="107">
        <f t="shared" si="0"/>
        <v>4</v>
      </c>
      <c r="B14" s="108">
        <f>Equipos!A11</f>
        <v>1</v>
      </c>
      <c r="C14" s="109" t="str">
        <f>Equipos!B11</f>
        <v>TEAM FINLAND</v>
      </c>
      <c r="D14" s="108" t="str">
        <f>Equipos!C11</f>
        <v>Elite</v>
      </c>
      <c r="E14" s="101"/>
      <c r="F14" s="110">
        <f>'Tiempos E-1'!S11</f>
        <v>0.1015509259259259</v>
      </c>
      <c r="G14" s="111">
        <f>'Tiempos E-1'!T11</f>
        <v>11</v>
      </c>
      <c r="H14" s="102"/>
      <c r="I14" s="110">
        <f>'Tiempos E-2'!AG11</f>
        <v>0.3692939814814815</v>
      </c>
      <c r="J14" s="111">
        <f>'Tiempos E-2'!AH11</f>
        <v>24</v>
      </c>
      <c r="K14" s="102"/>
      <c r="L14" s="110">
        <f>'Tiempos E-3'!M11</f>
        <v>0.09081018518518524</v>
      </c>
      <c r="M14" s="111">
        <f>'Tiempos E-3'!N11</f>
        <v>6</v>
      </c>
      <c r="N14" s="102"/>
      <c r="O14" s="110">
        <f>'Tiempos E-4'!L11</f>
        <v>0.07111111111111112</v>
      </c>
      <c r="P14" s="111">
        <f>'Tiempos E-4'!M11</f>
        <v>5</v>
      </c>
      <c r="Q14" s="102"/>
      <c r="R14" s="112">
        <f t="shared" si="1"/>
        <v>46</v>
      </c>
      <c r="S14" s="113">
        <f t="shared" si="2"/>
        <v>0.6327662037037038</v>
      </c>
      <c r="T14" s="85"/>
      <c r="U14" s="85"/>
    </row>
    <row r="15" spans="1:21" ht="11.25">
      <c r="A15" s="107">
        <f t="shared" si="0"/>
        <v>5</v>
      </c>
      <c r="B15" s="108">
        <f>Equipos!A21</f>
        <v>11</v>
      </c>
      <c r="C15" s="109" t="str">
        <f>Equipos!B21</f>
        <v>PEÑA GUARA-HOKO</v>
      </c>
      <c r="D15" s="108" t="str">
        <f>Equipos!C21</f>
        <v>Elite</v>
      </c>
      <c r="E15" s="101"/>
      <c r="F15" s="110">
        <f>'Tiempos E-1'!S21</f>
        <v>0.0998263888888889</v>
      </c>
      <c r="G15" s="111">
        <f>'Tiempos E-1'!T21</f>
        <v>11</v>
      </c>
      <c r="H15" s="102"/>
      <c r="I15" s="110">
        <f>'Tiempos E-2'!AG21</f>
        <v>0.41218750000000004</v>
      </c>
      <c r="J15" s="111">
        <f>'Tiempos E-2'!AH21</f>
        <v>24</v>
      </c>
      <c r="K15" s="102"/>
      <c r="L15" s="110">
        <f>'Tiempos E-3'!M21</f>
        <v>0.10160879629629616</v>
      </c>
      <c r="M15" s="111">
        <f>'Tiempos E-3'!N21</f>
        <v>6</v>
      </c>
      <c r="N15" s="102"/>
      <c r="O15" s="110">
        <f>'Tiempos E-4'!L21</f>
        <v>0.06819444444444445</v>
      </c>
      <c r="P15" s="111">
        <f>'Tiempos E-4'!M21</f>
        <v>5</v>
      </c>
      <c r="Q15" s="102"/>
      <c r="R15" s="112">
        <f t="shared" si="1"/>
        <v>46</v>
      </c>
      <c r="S15" s="113">
        <f t="shared" si="2"/>
        <v>0.6818171296296296</v>
      </c>
      <c r="T15" s="85"/>
      <c r="U15" s="85"/>
    </row>
    <row r="16" spans="1:21" ht="11.25">
      <c r="A16" s="107">
        <f t="shared" si="0"/>
        <v>6</v>
      </c>
      <c r="B16" s="108">
        <f>Equipos!A16</f>
        <v>6</v>
      </c>
      <c r="C16" s="109" t="str">
        <f>Equipos!B16</f>
        <v>Bimbache Extrem LXS</v>
      </c>
      <c r="D16" s="108" t="str">
        <f>Equipos!C16</f>
        <v>Elite</v>
      </c>
      <c r="E16" s="101"/>
      <c r="F16" s="110">
        <f>'Tiempos E-1'!S16</f>
        <v>0.11166666666666664</v>
      </c>
      <c r="G16" s="111">
        <f>'Tiempos E-1'!T16</f>
        <v>11</v>
      </c>
      <c r="H16" s="102"/>
      <c r="I16" s="110">
        <f>'Tiempos E-2'!AG16</f>
        <v>0.420613425925926</v>
      </c>
      <c r="J16" s="111">
        <f>'Tiempos E-2'!AH16</f>
        <v>24</v>
      </c>
      <c r="K16" s="102"/>
      <c r="L16" s="110">
        <f>'Tiempos E-3'!M16</f>
        <v>0.12273148148148139</v>
      </c>
      <c r="M16" s="111">
        <f>'Tiempos E-3'!N16</f>
        <v>6</v>
      </c>
      <c r="N16" s="102"/>
      <c r="O16" s="110">
        <f>'Tiempos E-4'!L16</f>
        <v>0.06324074074074071</v>
      </c>
      <c r="P16" s="111">
        <f>'Tiempos E-4'!M16</f>
        <v>5</v>
      </c>
      <c r="Q16" s="102"/>
      <c r="R16" s="112">
        <f t="shared" si="1"/>
        <v>46</v>
      </c>
      <c r="S16" s="113">
        <f t="shared" si="2"/>
        <v>0.7182523148148147</v>
      </c>
      <c r="T16" s="85"/>
      <c r="U16" s="85"/>
    </row>
    <row r="17" spans="1:21" ht="11.25">
      <c r="A17" s="107">
        <f t="shared" si="0"/>
        <v>7</v>
      </c>
      <c r="B17" s="108">
        <f>Equipos!A12</f>
        <v>2</v>
      </c>
      <c r="C17" s="109" t="str">
        <f>Equipos!B12</f>
        <v>CLUBE PRAÇAS DA ARMADA</v>
      </c>
      <c r="D17" s="108" t="str">
        <f>Equipos!C12</f>
        <v>Elite</v>
      </c>
      <c r="E17" s="101"/>
      <c r="F17" s="110">
        <f>'Tiempos E-1'!S12</f>
        <v>0.11328703703703707</v>
      </c>
      <c r="G17" s="111">
        <f>'Tiempos E-1'!T12</f>
        <v>11</v>
      </c>
      <c r="H17" s="102"/>
      <c r="I17" s="110">
        <f>'Tiempos E-2'!AG12</f>
        <v>0.45657407407407413</v>
      </c>
      <c r="J17" s="111">
        <f>'Tiempos E-2'!AH12</f>
        <v>24</v>
      </c>
      <c r="K17" s="102"/>
      <c r="L17" s="110">
        <f>'Tiempos E-3'!M12</f>
        <v>0.09748842592592588</v>
      </c>
      <c r="M17" s="111">
        <f>'Tiempos E-3'!N12</f>
        <v>6</v>
      </c>
      <c r="N17" s="102"/>
      <c r="O17" s="110">
        <f>'Tiempos E-4'!L12</f>
        <v>0.07158564814814816</v>
      </c>
      <c r="P17" s="111">
        <f>'Tiempos E-4'!M12</f>
        <v>5</v>
      </c>
      <c r="Q17" s="102"/>
      <c r="R17" s="112">
        <f t="shared" si="1"/>
        <v>46</v>
      </c>
      <c r="S17" s="113">
        <f t="shared" si="2"/>
        <v>0.7389351851851852</v>
      </c>
      <c r="T17" s="85"/>
      <c r="U17" s="85"/>
    </row>
    <row r="18" spans="1:21" ht="11.25">
      <c r="A18" s="107">
        <f t="shared" si="0"/>
        <v>8</v>
      </c>
      <c r="B18" s="108">
        <f>Equipos!A25</f>
        <v>15</v>
      </c>
      <c r="C18" s="109" t="str">
        <f>Equipos!B25</f>
        <v>BOMBEIROS CORUÑA BRIGANTIA</v>
      </c>
      <c r="D18" s="108" t="str">
        <f>Equipos!C25</f>
        <v>Elite</v>
      </c>
      <c r="E18" s="101"/>
      <c r="F18" s="110">
        <f>'Tiempos E-1'!S25</f>
        <v>0.11969907407407404</v>
      </c>
      <c r="G18" s="111">
        <f>'Tiempos E-1'!T25</f>
        <v>11</v>
      </c>
      <c r="H18" s="102"/>
      <c r="I18" s="110">
        <f>'Tiempos E-2'!AG25</f>
        <v>0.4420833333333334</v>
      </c>
      <c r="J18" s="111">
        <f>'Tiempos E-2'!AH25</f>
        <v>24</v>
      </c>
      <c r="K18" s="102"/>
      <c r="L18" s="110">
        <f>'Tiempos E-3'!M25</f>
        <v>0.12649305555555557</v>
      </c>
      <c r="M18" s="111">
        <f>'Tiempos E-3'!N25</f>
        <v>6</v>
      </c>
      <c r="N18" s="102"/>
      <c r="O18" s="110">
        <f>'Tiempos E-4'!L25</f>
        <v>0.07190972222222225</v>
      </c>
      <c r="P18" s="111">
        <f>'Tiempos E-4'!M25</f>
        <v>5</v>
      </c>
      <c r="Q18" s="102"/>
      <c r="R18" s="112">
        <f t="shared" si="1"/>
        <v>46</v>
      </c>
      <c r="S18" s="113">
        <f t="shared" si="2"/>
        <v>0.7601851851851852</v>
      </c>
      <c r="T18" s="85"/>
      <c r="U18" s="85"/>
    </row>
    <row r="19" spans="1:21" ht="11.25">
      <c r="A19" s="107">
        <f t="shared" si="0"/>
        <v>9</v>
      </c>
      <c r="B19" s="108">
        <f>Equipos!A14</f>
        <v>4</v>
      </c>
      <c r="C19" s="109" t="str">
        <f>Equipos!B14</f>
        <v>TURISMODEPRIEGO.COM</v>
      </c>
      <c r="D19" s="108" t="str">
        <f>Equipos!C14</f>
        <v>Elite</v>
      </c>
      <c r="E19" s="101"/>
      <c r="F19" s="110">
        <f>'Tiempos E-1'!S14</f>
        <v>0.1052893518518519</v>
      </c>
      <c r="G19" s="111">
        <f>'Tiempos E-1'!T14</f>
        <v>11</v>
      </c>
      <c r="H19" s="102"/>
      <c r="I19" s="110">
        <f>'Tiempos E-2'!AG14</f>
        <v>0.48638888888888876</v>
      </c>
      <c r="J19" s="111">
        <f>'Tiempos E-2'!AH14</f>
        <v>24</v>
      </c>
      <c r="K19" s="102"/>
      <c r="L19" s="110">
        <f>'Tiempos E-3'!M14</f>
        <v>0.11920138888888898</v>
      </c>
      <c r="M19" s="111">
        <f>'Tiempos E-3'!N14</f>
        <v>6</v>
      </c>
      <c r="N19" s="102"/>
      <c r="O19" s="110">
        <f>'Tiempos E-4'!L14</f>
        <v>0.07335648148148144</v>
      </c>
      <c r="P19" s="111">
        <f>'Tiempos E-4'!M14</f>
        <v>5</v>
      </c>
      <c r="Q19" s="102"/>
      <c r="R19" s="112">
        <f t="shared" si="1"/>
        <v>46</v>
      </c>
      <c r="S19" s="113">
        <f t="shared" si="2"/>
        <v>0.784236111111111</v>
      </c>
      <c r="T19" s="85"/>
      <c r="U19" s="85"/>
    </row>
    <row r="20" spans="1:21" ht="11.25">
      <c r="A20" s="107">
        <f t="shared" si="0"/>
        <v>10</v>
      </c>
      <c r="B20" s="108">
        <f>Equipos!A23</f>
        <v>13</v>
      </c>
      <c r="C20" s="109" t="str">
        <f>Equipos!B23</f>
        <v>GLOBAZ.PT</v>
      </c>
      <c r="D20" s="108" t="str">
        <f>Equipos!C23</f>
        <v>Elite</v>
      </c>
      <c r="E20" s="101"/>
      <c r="F20" s="110">
        <f>'Tiempos E-1'!S23</f>
        <v>0.1391087962962963</v>
      </c>
      <c r="G20" s="111">
        <f>'Tiempos E-1'!T23</f>
        <v>11</v>
      </c>
      <c r="H20" s="102"/>
      <c r="I20" s="110">
        <f>'Tiempos E-2'!AG23</f>
        <v>0.4753240740740742</v>
      </c>
      <c r="J20" s="111">
        <f>'Tiempos E-2'!AH23</f>
        <v>24</v>
      </c>
      <c r="K20" s="102"/>
      <c r="L20" s="110">
        <f>'Tiempos E-3'!M23</f>
        <v>0.10821759259259256</v>
      </c>
      <c r="M20" s="111">
        <f>'Tiempos E-3'!N23</f>
        <v>6</v>
      </c>
      <c r="N20" s="102"/>
      <c r="O20" s="110">
        <f>'Tiempos E-4'!L23</f>
        <v>0.07065972222222217</v>
      </c>
      <c r="P20" s="111">
        <f>'Tiempos E-4'!M23</f>
        <v>5</v>
      </c>
      <c r="Q20" s="102"/>
      <c r="R20" s="112">
        <f t="shared" si="1"/>
        <v>46</v>
      </c>
      <c r="S20" s="113">
        <f t="shared" si="2"/>
        <v>0.7933101851851853</v>
      </c>
      <c r="T20" s="85"/>
      <c r="U20" s="85"/>
    </row>
    <row r="21" spans="1:21" ht="11.25">
      <c r="A21" s="107">
        <f t="shared" si="0"/>
        <v>11</v>
      </c>
      <c r="B21" s="108">
        <f>Equipos!A32</f>
        <v>23</v>
      </c>
      <c r="C21" s="109" t="str">
        <f>Equipos!B32</f>
        <v>SEO SIMPLIFICA</v>
      </c>
      <c r="D21" s="108" t="str">
        <f>Equipos!C32</f>
        <v>Elite</v>
      </c>
      <c r="E21" s="101"/>
      <c r="F21" s="110">
        <f>'Tiempos E-1'!S32</f>
        <v>0.11074074074074075</v>
      </c>
      <c r="G21" s="111">
        <f>'Tiempos E-1'!T32</f>
        <v>11</v>
      </c>
      <c r="H21" s="102"/>
      <c r="I21" s="110">
        <f>'Tiempos E-2'!AG32</f>
        <v>0.4688310185185186</v>
      </c>
      <c r="J21" s="111">
        <f>'Tiempos E-2'!AH32</f>
        <v>24</v>
      </c>
      <c r="K21" s="102"/>
      <c r="L21" s="110">
        <f>'Tiempos E-3'!M32</f>
        <v>0.1439583333333332</v>
      </c>
      <c r="M21" s="111">
        <f>'Tiempos E-3'!N32</f>
        <v>6</v>
      </c>
      <c r="N21" s="102"/>
      <c r="O21" s="110">
        <f>'Tiempos E-4'!L32</f>
        <v>0.07290509259259259</v>
      </c>
      <c r="P21" s="111">
        <f>'Tiempos E-4'!M32</f>
        <v>5</v>
      </c>
      <c r="Q21" s="102"/>
      <c r="R21" s="112">
        <f t="shared" si="1"/>
        <v>46</v>
      </c>
      <c r="S21" s="113">
        <f t="shared" si="2"/>
        <v>0.7964351851851851</v>
      </c>
      <c r="T21" s="85"/>
      <c r="U21" s="85"/>
    </row>
    <row r="22" spans="1:21" ht="11.25">
      <c r="A22" s="107">
        <f t="shared" si="0"/>
        <v>12</v>
      </c>
      <c r="B22" s="108">
        <f>Equipos!A24</f>
        <v>14</v>
      </c>
      <c r="C22" s="109" t="str">
        <f>Equipos!B24</f>
        <v>AROMON PontevedRAID</v>
      </c>
      <c r="D22" s="108" t="str">
        <f>Equipos!C24</f>
        <v>Elite</v>
      </c>
      <c r="E22" s="101"/>
      <c r="F22" s="110">
        <f>'Tiempos E-1'!S24</f>
        <v>0.1189236111111111</v>
      </c>
      <c r="G22" s="111">
        <f>'Tiempos E-1'!T24</f>
        <v>11</v>
      </c>
      <c r="H22" s="102"/>
      <c r="I22" s="110">
        <f>'Tiempos E-2'!AG24</f>
        <v>0.494224537037037</v>
      </c>
      <c r="J22" s="111">
        <f>'Tiempos E-2'!AH24</f>
        <v>24</v>
      </c>
      <c r="K22" s="102"/>
      <c r="L22" s="110">
        <f>'Tiempos E-3'!M24</f>
        <v>0.11388888888888893</v>
      </c>
      <c r="M22" s="111">
        <f>'Tiempos E-3'!N24</f>
        <v>6</v>
      </c>
      <c r="N22" s="102"/>
      <c r="O22" s="110">
        <f>'Tiempos E-4'!L24</f>
        <v>0.07568287037037036</v>
      </c>
      <c r="P22" s="111">
        <f>'Tiempos E-4'!M24</f>
        <v>5</v>
      </c>
      <c r="Q22" s="102"/>
      <c r="R22" s="112">
        <f t="shared" si="1"/>
        <v>46</v>
      </c>
      <c r="S22" s="113">
        <f t="shared" si="2"/>
        <v>0.8027199074074074</v>
      </c>
      <c r="T22" s="85"/>
      <c r="U22" s="85"/>
    </row>
    <row r="23" spans="1:21" ht="11.25">
      <c r="A23" s="107">
        <f t="shared" si="0"/>
        <v>13</v>
      </c>
      <c r="B23" s="108">
        <f>Equipos!A30</f>
        <v>20</v>
      </c>
      <c r="C23" s="109" t="str">
        <f>Equipos!B30</f>
        <v>MERIDA BIKES-IMPERDIBLE</v>
      </c>
      <c r="D23" s="108" t="str">
        <f>Equipos!C30</f>
        <v>Elite</v>
      </c>
      <c r="E23" s="101"/>
      <c r="F23" s="110">
        <f>'Tiempos E-1'!S30</f>
        <v>0.1271180555555556</v>
      </c>
      <c r="G23" s="111">
        <f>'Tiempos E-1'!T30</f>
        <v>11</v>
      </c>
      <c r="H23" s="102"/>
      <c r="I23" s="110">
        <f>'Tiempos E-2'!AG30</f>
        <v>0.5088310185185184</v>
      </c>
      <c r="J23" s="111">
        <f>'Tiempos E-2'!AH30</f>
        <v>24</v>
      </c>
      <c r="K23" s="102"/>
      <c r="L23" s="110">
        <f>'Tiempos E-3'!M30</f>
        <v>0.0951157407407408</v>
      </c>
      <c r="M23" s="111">
        <f>'Tiempos E-3'!N30</f>
        <v>6</v>
      </c>
      <c r="N23" s="102"/>
      <c r="O23" s="110">
        <f>'Tiempos E-4'!L30</f>
        <v>0.07563657407407409</v>
      </c>
      <c r="P23" s="111">
        <f>'Tiempos E-4'!M30</f>
        <v>5</v>
      </c>
      <c r="Q23" s="102"/>
      <c r="R23" s="112">
        <f t="shared" si="1"/>
        <v>46</v>
      </c>
      <c r="S23" s="113">
        <f t="shared" si="2"/>
        <v>0.806701388888889</v>
      </c>
      <c r="T23" s="85"/>
      <c r="U23" s="85"/>
    </row>
    <row r="24" spans="1:21" ht="11.25">
      <c r="A24" s="107">
        <f t="shared" si="0"/>
        <v>14</v>
      </c>
      <c r="B24" s="108">
        <f>Equipos!A15</f>
        <v>5</v>
      </c>
      <c r="C24" s="109" t="str">
        <f>Equipos!B15</f>
        <v>MONTAÑA FERROL ELITE</v>
      </c>
      <c r="D24" s="108" t="str">
        <f>Equipos!C15</f>
        <v>Elite</v>
      </c>
      <c r="E24" s="101"/>
      <c r="F24" s="110">
        <f>'Tiempos E-1'!S15</f>
        <v>0.12620370370370376</v>
      </c>
      <c r="G24" s="111">
        <f>'Tiempos E-1'!T15</f>
        <v>11</v>
      </c>
      <c r="H24" s="102"/>
      <c r="I24" s="110">
        <f>'Tiempos E-2'!AG15</f>
        <v>0.5118171296296297</v>
      </c>
      <c r="J24" s="111">
        <f>'Tiempos E-2'!AH15</f>
        <v>24</v>
      </c>
      <c r="K24" s="102"/>
      <c r="L24" s="110">
        <f>'Tiempos E-3'!M15</f>
        <v>0.09954861111111102</v>
      </c>
      <c r="M24" s="111">
        <f>'Tiempos E-3'!N15</f>
        <v>6</v>
      </c>
      <c r="N24" s="102"/>
      <c r="O24" s="110">
        <f>'Tiempos E-4'!L15</f>
        <v>0.08620370370370367</v>
      </c>
      <c r="P24" s="111">
        <f>'Tiempos E-4'!M15</f>
        <v>5</v>
      </c>
      <c r="Q24" s="102"/>
      <c r="R24" s="112">
        <f t="shared" si="1"/>
        <v>46</v>
      </c>
      <c r="S24" s="113">
        <f t="shared" si="2"/>
        <v>0.8237731481481482</v>
      </c>
      <c r="T24" s="85"/>
      <c r="U24" s="85"/>
    </row>
    <row r="25" spans="1:21" ht="11.25">
      <c r="A25" s="107">
        <f t="shared" si="0"/>
        <v>15</v>
      </c>
      <c r="B25" s="108">
        <f>Equipos!A18</f>
        <v>8</v>
      </c>
      <c r="C25" s="109" t="str">
        <f>Equipos!B18</f>
        <v>GALLAECIA ENDORPHIN</v>
      </c>
      <c r="D25" s="108" t="str">
        <f>Equipos!C18</f>
        <v>Elite</v>
      </c>
      <c r="E25" s="101"/>
      <c r="F25" s="110">
        <f>'Tiempos E-1'!S18</f>
        <v>0.13934027777777774</v>
      </c>
      <c r="G25" s="111">
        <f>'Tiempos E-1'!T18</f>
        <v>11</v>
      </c>
      <c r="H25" s="102"/>
      <c r="I25" s="110">
        <f>'Tiempos E-2'!AG18</f>
        <v>0.4616203703703705</v>
      </c>
      <c r="J25" s="111">
        <f>'Tiempos E-2'!AH18</f>
        <v>23</v>
      </c>
      <c r="K25" s="102"/>
      <c r="L25" s="110">
        <f>'Tiempos E-3'!M18</f>
        <v>0.12413194444444442</v>
      </c>
      <c r="M25" s="111">
        <f>'Tiempos E-3'!N18</f>
        <v>5</v>
      </c>
      <c r="N25" s="102"/>
      <c r="O25" s="110">
        <f>'Tiempos E-4'!L18</f>
        <v>0.09432870370370372</v>
      </c>
      <c r="P25" s="111">
        <f>'Tiempos E-4'!M18</f>
        <v>0</v>
      </c>
      <c r="Q25" s="102"/>
      <c r="R25" s="112">
        <f t="shared" si="1"/>
        <v>39</v>
      </c>
      <c r="S25" s="113">
        <f t="shared" si="2"/>
        <v>0.8194212962962963</v>
      </c>
      <c r="T25" s="85"/>
      <c r="U25" s="85"/>
    </row>
    <row r="26" spans="1:21" ht="11.25">
      <c r="A26" s="107">
        <f t="shared" si="0"/>
        <v>16</v>
      </c>
      <c r="B26" s="108">
        <f>Equipos!A13</f>
        <v>3</v>
      </c>
      <c r="C26" s="109" t="str">
        <f>Equipos!B13</f>
        <v>www.mundoraider.com-Magerit</v>
      </c>
      <c r="D26" s="108" t="str">
        <f>Equipos!C13</f>
        <v>Elite</v>
      </c>
      <c r="E26" s="101"/>
      <c r="F26" s="110">
        <f>'Tiempos E-1'!S13</f>
        <v>0.14734953703703707</v>
      </c>
      <c r="G26" s="111">
        <f>'Tiempos E-1'!T13</f>
        <v>11</v>
      </c>
      <c r="H26" s="102"/>
      <c r="I26" s="110">
        <f>'Tiempos E-2'!AG13</f>
        <v>0.48934027777777767</v>
      </c>
      <c r="J26" s="111">
        <f>'Tiempos E-2'!AH13</f>
        <v>23</v>
      </c>
      <c r="K26" s="102"/>
      <c r="L26" s="110">
        <f>'Tiempos E-3'!M13</f>
        <v>0.1109259259259261</v>
      </c>
      <c r="M26" s="111">
        <f>'Tiempos E-3'!N13</f>
        <v>0</v>
      </c>
      <c r="N26" s="102"/>
      <c r="O26" s="110">
        <f>'Tiempos E-4'!L13</f>
        <v>0.07502314814814814</v>
      </c>
      <c r="P26" s="111">
        <f>'Tiempos E-4'!M13</f>
        <v>4</v>
      </c>
      <c r="Q26" s="102"/>
      <c r="R26" s="112">
        <f t="shared" si="1"/>
        <v>38</v>
      </c>
      <c r="S26" s="113">
        <f t="shared" si="2"/>
        <v>0.822638888888889</v>
      </c>
      <c r="T26" s="85"/>
      <c r="U26" s="85"/>
    </row>
    <row r="27" spans="1:21" ht="11.25">
      <c r="A27" s="107">
        <f t="shared" si="0"/>
        <v>17</v>
      </c>
      <c r="B27" s="108">
        <f>Equipos!A22</f>
        <v>12</v>
      </c>
      <c r="C27" s="109" t="str">
        <f>Equipos!B22</f>
        <v>GALLAECIA SPOLU</v>
      </c>
      <c r="D27" s="108" t="str">
        <f>Equipos!C22</f>
        <v>Elite</v>
      </c>
      <c r="E27" s="101"/>
      <c r="F27" s="110">
        <f>'Tiempos E-1'!S22</f>
        <v>0.1275810185185185</v>
      </c>
      <c r="G27" s="111">
        <f>'Tiempos E-1'!T22</f>
        <v>11</v>
      </c>
      <c r="H27" s="102"/>
      <c r="I27" s="110">
        <f>'Tiempos E-2'!AG22</f>
        <v>0.5460185185185186</v>
      </c>
      <c r="J27" s="111">
        <f>'Tiempos E-2'!AH22</f>
        <v>21</v>
      </c>
      <c r="K27" s="102"/>
      <c r="L27" s="110">
        <f>'Tiempos E-3'!M22</f>
        <v>0.03512731481481479</v>
      </c>
      <c r="M27" s="111">
        <f>'Tiempos E-3'!N22</f>
        <v>1</v>
      </c>
      <c r="N27" s="102"/>
      <c r="O27" s="110">
        <f>'Tiempos E-4'!L22</f>
        <v>0.08012731481481483</v>
      </c>
      <c r="P27" s="111">
        <f>'Tiempos E-4'!M22</f>
        <v>3</v>
      </c>
      <c r="Q27" s="102"/>
      <c r="R27" s="112">
        <f t="shared" si="1"/>
        <v>36</v>
      </c>
      <c r="S27" s="113">
        <f t="shared" si="2"/>
        <v>0.7888541666666667</v>
      </c>
      <c r="T27" s="85"/>
      <c r="U27" s="85"/>
    </row>
    <row r="28" spans="1:21" ht="11.25">
      <c r="A28" s="107">
        <f t="shared" si="0"/>
        <v>18</v>
      </c>
      <c r="B28" s="108">
        <f>Equipos!A28</f>
        <v>18</v>
      </c>
      <c r="C28" s="109" t="str">
        <f>Equipos!B28</f>
        <v>BOMBEIROS CORUÑA PRO-3</v>
      </c>
      <c r="D28" s="108" t="str">
        <f>Equipos!C28</f>
        <v>Elite</v>
      </c>
      <c r="E28" s="101"/>
      <c r="F28" s="110">
        <f>'Tiempos E-1'!S28</f>
        <v>0.15149305555555553</v>
      </c>
      <c r="G28" s="111">
        <f>'Tiempos E-1'!T28</f>
        <v>11</v>
      </c>
      <c r="H28" s="102"/>
      <c r="I28" s="110">
        <f>'Tiempos E-2'!AG28</f>
        <v>0.47821759259259267</v>
      </c>
      <c r="J28" s="111">
        <f>'Tiempos E-2'!AH28</f>
        <v>23</v>
      </c>
      <c r="K28" s="102"/>
      <c r="L28" s="110" t="str">
        <f>'Tiempos E-3'!M28</f>
        <v>abandona</v>
      </c>
      <c r="M28" s="111">
        <f>'Tiempos E-3'!N28</f>
        <v>0</v>
      </c>
      <c r="N28" s="102"/>
      <c r="O28" s="110" t="str">
        <f>'Tiempos E-4'!L28</f>
        <v>no sale</v>
      </c>
      <c r="P28" s="111">
        <f>'Tiempos E-4'!M28</f>
        <v>0</v>
      </c>
      <c r="Q28" s="102"/>
      <c r="R28" s="112">
        <f t="shared" si="1"/>
        <v>34</v>
      </c>
      <c r="S28" s="113" t="s">
        <v>94</v>
      </c>
      <c r="T28" s="85"/>
      <c r="U28" s="85"/>
    </row>
    <row r="29" spans="1:21" ht="11.25">
      <c r="A29" s="107">
        <f t="shared" si="0"/>
        <v>19</v>
      </c>
      <c r="B29" s="108">
        <f>Equipos!A17</f>
        <v>7</v>
      </c>
      <c r="C29" s="109" t="str">
        <f>Equipos!B17</f>
        <v>YAENCONTRE.COM-HAGLOFS</v>
      </c>
      <c r="D29" s="108" t="str">
        <f>Equipos!C17</f>
        <v>Elite</v>
      </c>
      <c r="E29" s="101"/>
      <c r="F29" s="110">
        <f>'Tiempos E-1'!S17</f>
        <v>0.1110532407407408</v>
      </c>
      <c r="G29" s="111">
        <f>'Tiempos E-1'!T17</f>
        <v>11</v>
      </c>
      <c r="H29" s="102"/>
      <c r="I29" s="110" t="str">
        <f>'Tiempos E-2'!AG17</f>
        <v>abandona</v>
      </c>
      <c r="J29" s="111">
        <f>'Tiempos E-2'!AH17</f>
        <v>15</v>
      </c>
      <c r="K29" s="102"/>
      <c r="L29" s="110" t="str">
        <f>'Tiempos E-3'!M17</f>
        <v>abandona</v>
      </c>
      <c r="M29" s="111">
        <f>'Tiempos E-3'!N17</f>
        <v>0</v>
      </c>
      <c r="N29" s="102"/>
      <c r="O29" s="110" t="str">
        <f>'Tiempos E-4'!L17</f>
        <v>no sale</v>
      </c>
      <c r="P29" s="111">
        <f>'Tiempos E-4'!M17</f>
        <v>0</v>
      </c>
      <c r="Q29" s="102"/>
      <c r="R29" s="112">
        <f t="shared" si="1"/>
        <v>26</v>
      </c>
      <c r="S29" s="113" t="s">
        <v>94</v>
      </c>
      <c r="T29" s="85"/>
      <c r="U29" s="85"/>
    </row>
    <row r="30" spans="1:21" ht="11.25">
      <c r="A30" s="107">
        <f t="shared" si="0"/>
        <v>20</v>
      </c>
      <c r="B30" s="108">
        <f>Equipos!A27</f>
        <v>17</v>
      </c>
      <c r="C30" s="109" t="str">
        <f>Equipos!B27</f>
        <v>BOMBEIROS CORUÑA NOROESTE</v>
      </c>
      <c r="D30" s="108" t="str">
        <f>Equipos!C27</f>
        <v>Elite</v>
      </c>
      <c r="E30" s="101"/>
      <c r="F30" s="110">
        <f>'Tiempos E-1'!S27</f>
        <v>0.16209490740740745</v>
      </c>
      <c r="G30" s="111">
        <f>'Tiempos E-1'!T27</f>
        <v>11</v>
      </c>
      <c r="H30" s="102"/>
      <c r="I30" s="110" t="str">
        <f>'Tiempos E-2'!AG27</f>
        <v>abandona</v>
      </c>
      <c r="J30" s="111">
        <f>'Tiempos E-2'!AH27</f>
        <v>15</v>
      </c>
      <c r="K30" s="102"/>
      <c r="L30" s="110" t="str">
        <f>'Tiempos E-3'!M27</f>
        <v>abandona</v>
      </c>
      <c r="M30" s="111">
        <f>'Tiempos E-3'!N27</f>
        <v>0</v>
      </c>
      <c r="N30" s="102"/>
      <c r="O30" s="110" t="str">
        <f>'Tiempos E-4'!L27</f>
        <v>no sale</v>
      </c>
      <c r="P30" s="111">
        <f>'Tiempos E-4'!M27</f>
        <v>0</v>
      </c>
      <c r="Q30" s="102"/>
      <c r="R30" s="112">
        <f t="shared" si="1"/>
        <v>26</v>
      </c>
      <c r="S30" s="113" t="s">
        <v>94</v>
      </c>
      <c r="T30" s="85"/>
      <c r="U30" s="85"/>
    </row>
    <row r="31" spans="1:21" ht="11.25">
      <c r="A31" s="107">
        <f t="shared" si="0"/>
        <v>21</v>
      </c>
      <c r="B31" s="108">
        <f>Equipos!A31</f>
        <v>21</v>
      </c>
      <c r="C31" s="109" t="str">
        <f>Equipos!B31</f>
        <v>KELTOI</v>
      </c>
      <c r="D31" s="108" t="str">
        <f>Equipos!C31</f>
        <v>Elite</v>
      </c>
      <c r="E31" s="101"/>
      <c r="F31" s="110">
        <f>'Tiempos E-1'!S31</f>
        <v>0.14633101851851854</v>
      </c>
      <c r="G31" s="111">
        <f>'Tiempos E-1'!T31</f>
        <v>11</v>
      </c>
      <c r="H31" s="102"/>
      <c r="I31" s="110" t="str">
        <f>'Tiempos E-2'!AG31</f>
        <v>abandona</v>
      </c>
      <c r="J31" s="111">
        <f>'Tiempos E-2'!AH31</f>
        <v>8</v>
      </c>
      <c r="K31" s="102"/>
      <c r="L31" s="110" t="str">
        <f>'Tiempos E-3'!M31</f>
        <v>abandona</v>
      </c>
      <c r="M31" s="111">
        <f>'Tiempos E-3'!N31</f>
        <v>0</v>
      </c>
      <c r="N31" s="102"/>
      <c r="O31" s="110" t="str">
        <f>'Tiempos E-4'!L31</f>
        <v>no sale</v>
      </c>
      <c r="P31" s="111">
        <f>'Tiempos E-4'!M31</f>
        <v>0</v>
      </c>
      <c r="Q31" s="102"/>
      <c r="R31" s="112">
        <f t="shared" si="1"/>
        <v>19</v>
      </c>
      <c r="S31" s="113" t="s">
        <v>94</v>
      </c>
      <c r="T31" s="85"/>
      <c r="U31" s="85"/>
    </row>
    <row r="32" spans="1:21" ht="11.25">
      <c r="A32" s="107">
        <f t="shared" si="0"/>
        <v>22</v>
      </c>
      <c r="B32" s="108">
        <f>Equipos!A26</f>
        <v>16</v>
      </c>
      <c r="C32" s="109" t="str">
        <f>Equipos!B26</f>
        <v>BOMBEIROS CORUÑA CLEMBUTEROL RAID TEAM</v>
      </c>
      <c r="D32" s="108" t="str">
        <f>Equipos!C26</f>
        <v>Elite</v>
      </c>
      <c r="E32" s="101"/>
      <c r="F32" s="110">
        <f>'Tiempos E-1'!S26</f>
        <v>0.1528472222222222</v>
      </c>
      <c r="G32" s="111">
        <f>'Tiempos E-1'!T26</f>
        <v>11</v>
      </c>
      <c r="H32" s="102"/>
      <c r="I32" s="110" t="str">
        <f>'Tiempos E-2'!AG26</f>
        <v>abandona</v>
      </c>
      <c r="J32" s="111">
        <f>'Tiempos E-2'!AH26</f>
        <v>0</v>
      </c>
      <c r="K32" s="102"/>
      <c r="L32" s="110" t="str">
        <f>'Tiempos E-3'!M26</f>
        <v>abandona</v>
      </c>
      <c r="M32" s="111">
        <f>'Tiempos E-3'!N26</f>
        <v>0</v>
      </c>
      <c r="N32" s="102"/>
      <c r="O32" s="110" t="str">
        <f>'Tiempos E-4'!L26</f>
        <v>no sale</v>
      </c>
      <c r="P32" s="111">
        <f>'Tiempos E-4'!M26</f>
        <v>0</v>
      </c>
      <c r="Q32" s="102"/>
      <c r="R32" s="112">
        <f t="shared" si="1"/>
        <v>11</v>
      </c>
      <c r="S32" s="113" t="s">
        <v>94</v>
      </c>
      <c r="T32" s="85"/>
      <c r="U32" s="85"/>
    </row>
    <row r="33" spans="1:21" ht="11.25">
      <c r="A33" s="107">
        <f t="shared" si="0"/>
        <v>23</v>
      </c>
      <c r="B33" s="108">
        <f>Equipos!A33</f>
        <v>24</v>
      </c>
      <c r="C33" s="109" t="str">
        <f>Equipos!B33</f>
        <v>Roqsport.com</v>
      </c>
      <c r="D33" s="108" t="str">
        <f>Equipos!C33</f>
        <v>Elite</v>
      </c>
      <c r="E33" s="101"/>
      <c r="F33" s="110" t="str">
        <f>'Tiempos E-1'!S33</f>
        <v>abandonan</v>
      </c>
      <c r="G33" s="111">
        <f>'Tiempos E-1'!T33</f>
        <v>0</v>
      </c>
      <c r="H33" s="102"/>
      <c r="I33" s="110" t="str">
        <f>'Tiempos E-2'!AG33</f>
        <v>abandona</v>
      </c>
      <c r="J33" s="111">
        <f>'Tiempos E-2'!AH33</f>
        <v>0</v>
      </c>
      <c r="K33" s="102"/>
      <c r="L33" s="110" t="str">
        <f>'Tiempos E-3'!M33</f>
        <v>abandona</v>
      </c>
      <c r="M33" s="111">
        <f>'Tiempos E-3'!N33</f>
        <v>0</v>
      </c>
      <c r="N33" s="102"/>
      <c r="O33" s="110" t="str">
        <f>'Tiempos E-4'!L33</f>
        <v>no sale</v>
      </c>
      <c r="P33" s="111">
        <f>'Tiempos E-4'!M33</f>
        <v>0</v>
      </c>
      <c r="Q33" s="102"/>
      <c r="R33" s="112">
        <v>0</v>
      </c>
      <c r="S33" s="113" t="s">
        <v>94</v>
      </c>
      <c r="T33" s="85"/>
      <c r="U33" s="85"/>
    </row>
    <row r="34" spans="10:19" ht="11.25">
      <c r="J34" s="7"/>
      <c r="M34" s="7"/>
      <c r="N34" s="7"/>
      <c r="P34" s="7"/>
      <c r="Q34" s="7"/>
      <c r="S34" s="7"/>
    </row>
  </sheetData>
  <sheetProtection/>
  <mergeCells count="9">
    <mergeCell ref="R9:S9"/>
    <mergeCell ref="F8:G8"/>
    <mergeCell ref="I8:J8"/>
    <mergeCell ref="L8:M8"/>
    <mergeCell ref="O8:P8"/>
    <mergeCell ref="F9:G9"/>
    <mergeCell ref="I9:J9"/>
    <mergeCell ref="L9:M9"/>
    <mergeCell ref="O9:P9"/>
  </mergeCells>
  <conditionalFormatting sqref="F11:G33 I11:J33 L11:M33 O11:P33">
    <cfRule type="cellIs" priority="3" dxfId="2" operator="lessThanOrEqual" stopIfTrue="1">
      <formula>0</formula>
    </cfRule>
  </conditionalFormatting>
  <conditionalFormatting sqref="R11:R33">
    <cfRule type="cellIs" priority="2" dxfId="0" operator="lessThanOrEqual" stopIfTrue="1">
      <formula>0</formula>
    </cfRule>
  </conditionalFormatting>
  <conditionalFormatting sqref="S11:S33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G0195</cp:lastModifiedBy>
  <dcterms:created xsi:type="dcterms:W3CDTF">2011-04-19T15:33:56Z</dcterms:created>
  <dcterms:modified xsi:type="dcterms:W3CDTF">2011-04-26T11:27:49Z</dcterms:modified>
  <cp:category/>
  <cp:version/>
  <cp:contentType/>
  <cp:contentStatus/>
</cp:coreProperties>
</file>